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M:\MAF 2024\"/>
    </mc:Choice>
  </mc:AlternateContent>
  <xr:revisionPtr revIDLastSave="0" documentId="8_{AEB811C2-699C-48E3-A449-F3A4C540482E}" xr6:coauthVersionLast="47" xr6:coauthVersionMax="47" xr10:uidLastSave="{00000000-0000-0000-0000-000000000000}"/>
  <bookViews>
    <workbookView xWindow="-120" yWindow="-120" windowWidth="29040" windowHeight="15840" xr2:uid="{00000000-000D-0000-FFFF-FFFF00000000}"/>
  </bookViews>
  <sheets>
    <sheet name="budgetskema Basis" sheetId="1" r:id="rId1"/>
    <sheet name="Noter til budget" sheetId="3" r:id="rId2"/>
    <sheet name="Suppl. oplysn. basis" sheetId="2" r:id="rId3"/>
    <sheet name="Kontrol basisbudget" sheetId="4" r:id="rId4"/>
    <sheet name="Ark1" sheetId="5" r:id="rId5"/>
  </sheets>
  <definedNames>
    <definedName name="_xlnm.Print_Area" localSheetId="0">'budgetskema Basis'!$A$1:$F$69</definedName>
    <definedName name="_xlnm.Print_Area" localSheetId="2">'Suppl. oplysn. basis'!$A$1:$E$224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0" i="2" l="1"/>
  <c r="D162" i="2" l="1"/>
  <c r="D232" i="2"/>
  <c r="C232" i="2"/>
  <c r="C162" i="2"/>
  <c r="C108" i="2"/>
  <c r="D108" i="2"/>
  <c r="D173" i="2"/>
  <c r="D199" i="2"/>
  <c r="D194" i="2" s="1"/>
  <c r="D191" i="2"/>
  <c r="D185" i="2" s="1"/>
  <c r="D63" i="1" s="1"/>
  <c r="D131" i="2"/>
  <c r="D121" i="2"/>
  <c r="D96" i="2"/>
  <c r="D77" i="2"/>
  <c r="D64" i="2"/>
  <c r="D36" i="2"/>
  <c r="D150" i="2"/>
  <c r="D138" i="2" s="1"/>
  <c r="D42" i="2"/>
  <c r="C191" i="2"/>
  <c r="C61" i="1" l="1"/>
  <c r="C153" i="2"/>
  <c r="D61" i="1"/>
  <c r="D153" i="2"/>
  <c r="D6" i="2"/>
  <c r="D111" i="2"/>
  <c r="D49" i="2"/>
  <c r="C173" i="2"/>
  <c r="C215" i="2" l="1"/>
  <c r="C145" i="2"/>
  <c r="C131" i="2"/>
  <c r="C121" i="2"/>
  <c r="C77" i="2" l="1"/>
  <c r="C36" i="2"/>
  <c r="C42" i="2"/>
  <c r="C64" i="2"/>
  <c r="C150" i="2"/>
  <c r="C6" i="2" l="1"/>
  <c r="C49" i="2"/>
  <c r="D215" i="2" l="1"/>
  <c r="D210" i="2" s="1"/>
  <c r="D66" i="1" s="1"/>
  <c r="F66" i="1" s="1"/>
  <c r="C210" i="2"/>
  <c r="C178" i="2" l="1"/>
  <c r="C165" i="2" s="1"/>
  <c r="C207" i="2"/>
  <c r="C202" i="2" s="1"/>
  <c r="C223" i="2"/>
  <c r="C218" i="2" s="1"/>
  <c r="C199" i="2"/>
  <c r="C194" i="2" s="1"/>
  <c r="C185" i="2"/>
  <c r="C63" i="1" s="1"/>
  <c r="F63" i="1" s="1"/>
  <c r="C138" i="2"/>
  <c r="C111" i="2"/>
  <c r="C96" i="2"/>
  <c r="D178" i="2"/>
  <c r="D165" i="2" s="1"/>
  <c r="C56" i="1" l="1"/>
  <c r="C62" i="1"/>
  <c r="C84" i="2"/>
  <c r="C13" i="1"/>
  <c r="C40" i="1"/>
  <c r="C50" i="1"/>
  <c r="C65" i="1"/>
  <c r="C67" i="1"/>
  <c r="C64" i="1"/>
  <c r="C60" i="1"/>
  <c r="C59" i="1"/>
  <c r="C3" i="2"/>
  <c r="C182" i="2" s="1"/>
  <c r="C58" i="1" l="1"/>
  <c r="C229" i="2"/>
  <c r="E232" i="2"/>
  <c r="C57" i="1"/>
  <c r="C69" i="1" s="1"/>
  <c r="C135" i="2"/>
  <c r="C81" i="2"/>
  <c r="C46" i="2"/>
  <c r="D207" i="2" l="1"/>
  <c r="D202" i="2" s="1"/>
  <c r="D65" i="1" s="1"/>
  <c r="F65" i="1" s="1"/>
  <c r="D3" i="2"/>
  <c r="D182" i="2" s="1"/>
  <c r="D135" i="2" l="1"/>
  <c r="B133" i="2"/>
  <c r="D81" i="2"/>
  <c r="B79" i="2"/>
  <c r="D46" i="2"/>
  <c r="B44" i="2"/>
  <c r="D50" i="1" l="1"/>
  <c r="A48" i="1"/>
  <c r="D223" i="2" l="1"/>
  <c r="D218" i="2" s="1"/>
  <c r="D67" i="1" s="1"/>
  <c r="D84" i="2"/>
  <c r="D229" i="2" s="1"/>
  <c r="F8" i="1"/>
  <c r="F9" i="1"/>
  <c r="D40" i="1"/>
  <c r="F38" i="1"/>
  <c r="F36" i="1"/>
  <c r="F35" i="1"/>
  <c r="F34" i="1"/>
  <c r="F33" i="1"/>
  <c r="F32" i="1"/>
  <c r="F11" i="1"/>
  <c r="F10" i="1"/>
  <c r="D58" i="1" l="1"/>
  <c r="F58" i="1" s="1"/>
  <c r="D64" i="1"/>
  <c r="F64" i="1" s="1"/>
  <c r="D62" i="1"/>
  <c r="F62" i="1" s="1"/>
  <c r="D59" i="1"/>
  <c r="F59" i="1" s="1"/>
  <c r="F67" i="1"/>
  <c r="F40" i="1"/>
  <c r="D56" i="1"/>
  <c r="F37" i="1"/>
  <c r="D57" i="1" l="1"/>
  <c r="F57" i="1" s="1"/>
  <c r="F61" i="1"/>
  <c r="F56" i="1"/>
  <c r="F7" i="1" l="1"/>
  <c r="D13" i="1"/>
  <c r="F13" i="1" l="1"/>
  <c r="D60" i="1" l="1"/>
  <c r="D69" i="1" l="1"/>
  <c r="F60" i="1"/>
  <c r="E60" i="1" l="1"/>
  <c r="E63" i="1"/>
  <c r="E57" i="1"/>
  <c r="E64" i="1"/>
  <c r="E69" i="1"/>
  <c r="E66" i="1"/>
  <c r="E58" i="1"/>
  <c r="E65" i="1"/>
  <c r="E56" i="1"/>
  <c r="E61" i="1"/>
  <c r="E67" i="1"/>
  <c r="E62" i="1"/>
  <c r="E59" i="1"/>
  <c r="F69" i="1"/>
  <c r="A10" i="2" l="1"/>
  <c r="A11" i="2" s="1"/>
  <c r="A12" i="2" s="1"/>
  <c r="A13" i="2" s="1"/>
  <c r="A14" i="2" s="1"/>
  <c r="A15" i="2" s="1"/>
  <c r="A16" i="2" s="1"/>
  <c r="A17" i="2" s="1"/>
  <c r="A18" i="2" s="1"/>
  <c r="A19" i="2" s="1"/>
  <c r="A20" i="2" s="1"/>
  <c r="A21" i="2" s="1"/>
  <c r="A22" i="2" s="1"/>
  <c r="A23" i="2" s="1"/>
  <c r="A24" i="2" s="1"/>
  <c r="A25" i="2" s="1"/>
  <c r="A26" i="2" s="1"/>
  <c r="A27" i="2" s="1"/>
  <c r="A28" i="2" s="1"/>
  <c r="A40" i="2" s="1"/>
  <c r="A52" i="2" s="1"/>
  <c r="A53" i="2" s="1"/>
  <c r="A54" i="2" s="1"/>
  <c r="A55" i="2" s="1"/>
  <c r="A56" i="2" s="1"/>
  <c r="A57" i="2" s="1"/>
  <c r="A58" i="2" s="1"/>
  <c r="A59" i="2" s="1"/>
  <c r="A60" i="2" s="1"/>
  <c r="A67" i="2" s="1"/>
  <c r="A68" i="2" s="1"/>
  <c r="A69" i="2" s="1"/>
  <c r="A70" i="2" s="1"/>
  <c r="A71" i="2" s="1"/>
  <c r="A87" i="2" s="1"/>
  <c r="A88" i="2" s="1"/>
  <c r="A89" i="2" s="1"/>
  <c r="A90" i="2" s="1"/>
  <c r="A91" i="2" s="1"/>
  <c r="A92" i="2" s="1"/>
  <c r="A93" i="2" s="1"/>
  <c r="A100" i="2" s="1"/>
  <c r="A102" i="2" s="1"/>
  <c r="A114" i="2" s="1"/>
  <c r="A115" i="2" s="1"/>
  <c r="A116" i="2" s="1"/>
  <c r="A117" i="2" s="1"/>
  <c r="A118" i="2" s="1"/>
  <c r="A119" i="2" s="1"/>
  <c r="A124" i="2" s="1"/>
  <c r="A125" i="2" s="1"/>
  <c r="A126" i="2" s="1"/>
  <c r="A141" i="2" s="1"/>
  <c r="A142" i="2" s="1"/>
  <c r="A143" i="2" s="1"/>
  <c r="A148" i="2" s="1"/>
  <c r="A156" i="2" s="1"/>
  <c r="A157" i="2" s="1"/>
  <c r="A158" i="2" s="1"/>
  <c r="A159" i="2" s="1"/>
  <c r="A160" i="2" s="1"/>
  <c r="A168" i="2" s="1"/>
  <c r="A169" i="2" s="1"/>
  <c r="B10" i="4" l="1"/>
  <c r="C4" i="4"/>
  <c r="C10" i="4"/>
  <c r="B11" i="4"/>
  <c r="C5" i="4"/>
  <c r="C11" i="4"/>
  <c r="B6" i="4"/>
  <c r="B12" i="4"/>
  <c r="C6" i="4"/>
  <c r="C12" i="4"/>
  <c r="A170" i="2"/>
  <c r="A176" i="2" s="1"/>
  <c r="A188" i="2" s="1"/>
  <c r="A197" i="2" s="1"/>
  <c r="A205" i="2" s="1"/>
  <c r="D19" i="1"/>
  <c r="D20" i="1"/>
  <c r="D27" i="1"/>
  <c r="C7" i="4"/>
  <c r="C13" i="4"/>
  <c r="C24" i="1"/>
  <c r="F24" i="1" s="1"/>
  <c r="B2" i="4"/>
  <c r="C2" i="4"/>
  <c r="C8" i="4"/>
  <c r="C26" i="1"/>
  <c r="F26" i="1" s="1"/>
  <c r="C21" i="1"/>
  <c r="F21" i="1" s="1"/>
  <c r="B9" i="4"/>
  <c r="C27" i="1"/>
  <c r="F27" i="1" s="1"/>
  <c r="C9" i="4"/>
  <c r="C19" i="1"/>
  <c r="F19" i="1" l="1"/>
  <c r="B5" i="4"/>
  <c r="D21" i="1"/>
  <c r="B3" i="4"/>
  <c r="C20" i="1"/>
  <c r="F20" i="1" s="1"/>
  <c r="B13" i="4"/>
  <c r="D18" i="1"/>
  <c r="D26" i="1"/>
  <c r="D25" i="1"/>
  <c r="D24" i="1"/>
  <c r="B4" i="4"/>
  <c r="D22" i="1"/>
  <c r="D23" i="1"/>
  <c r="B8" i="4"/>
  <c r="B7" i="4"/>
  <c r="C3" i="4"/>
  <c r="C14" i="4" s="1"/>
  <c r="C25" i="1"/>
  <c r="F25" i="1" s="1"/>
  <c r="C23" i="1"/>
  <c r="F23" i="1" s="1"/>
  <c r="D17" i="1"/>
  <c r="F22" i="1" l="1"/>
  <c r="C29" i="1"/>
  <c r="F18" i="1"/>
  <c r="F17" i="1"/>
  <c r="D29" i="1"/>
  <c r="B14" i="4"/>
  <c r="D72" i="1" l="1"/>
  <c r="E29" i="1"/>
  <c r="D230" i="2"/>
  <c r="D231" i="2" s="1"/>
  <c r="D43" i="1"/>
  <c r="D45" i="1" s="1"/>
  <c r="D46" i="1" s="1"/>
  <c r="E19" i="1"/>
  <c r="E27" i="1"/>
  <c r="E20" i="1"/>
  <c r="E26" i="1"/>
  <c r="E22" i="1"/>
  <c r="E21" i="1"/>
  <c r="E18" i="1"/>
  <c r="E23" i="1"/>
  <c r="E17" i="1"/>
  <c r="F29" i="1"/>
  <c r="C72" i="1"/>
  <c r="C230" i="2"/>
  <c r="C231" i="2" s="1"/>
  <c r="C43" i="1"/>
  <c r="E24" i="1"/>
  <c r="E25" i="1"/>
  <c r="F43" i="1" l="1"/>
  <c r="C45" i="1"/>
  <c r="C46" i="1" s="1"/>
</calcChain>
</file>

<file path=xl/sharedStrings.xml><?xml version="1.0" encoding="utf-8"?>
<sst xmlns="http://schemas.openxmlformats.org/spreadsheetml/2006/main" count="369" uniqueCount="210">
  <si>
    <t>Beløb i 1000 kr.</t>
  </si>
  <si>
    <t>Relativ 
fordeling
af B i %</t>
  </si>
  <si>
    <t xml:space="preserve">Ændring
A  =&gt; B 100*(B-A)/A
</t>
  </si>
  <si>
    <t>Note</t>
  </si>
  <si>
    <t>B</t>
  </si>
  <si>
    <t>C</t>
  </si>
  <si>
    <t>D</t>
  </si>
  <si>
    <t>INDTÆGTER:</t>
  </si>
  <si>
    <t xml:space="preserve">Overført fra forrige år </t>
  </si>
  <si>
    <t>Produktionsafgifter</t>
  </si>
  <si>
    <t xml:space="preserve">Promillemidler </t>
  </si>
  <si>
    <t>Særbevilling og anden indtægt</t>
  </si>
  <si>
    <t>Renter</t>
  </si>
  <si>
    <t xml:space="preserve">I. Indtægter i alt </t>
  </si>
  <si>
    <t>UDGIFTER:</t>
  </si>
  <si>
    <t xml:space="preserve">Samlede tilskud fordelt på formål </t>
  </si>
  <si>
    <t>Afsætningsfremme i alt</t>
  </si>
  <si>
    <t>Forskning og forsøg i alt</t>
  </si>
  <si>
    <t>Produktudvikling i alt</t>
  </si>
  <si>
    <t>Rådgivning i alt</t>
  </si>
  <si>
    <t>Uddannelse i alt</t>
  </si>
  <si>
    <t>Sygdomsforebyggelse i alt</t>
  </si>
  <si>
    <t>Sygdomsbekæmpelse i alt</t>
  </si>
  <si>
    <t>Dyrevelfærd i alt</t>
  </si>
  <si>
    <t>Kontrol i alt</t>
  </si>
  <si>
    <t>Særlige foranstaltninger</t>
  </si>
  <si>
    <t xml:space="preserve">II. Udgifter til formål i alt </t>
  </si>
  <si>
    <t xml:space="preserve">Fondsadministration </t>
  </si>
  <si>
    <t>Fondsadministration - Særpuljer</t>
  </si>
  <si>
    <t>Revision</t>
  </si>
  <si>
    <t>Advokatbistand</t>
  </si>
  <si>
    <t>Effektvurdering</t>
  </si>
  <si>
    <t>Ekstern projektvurdering</t>
  </si>
  <si>
    <t>Bestyrelseshonorar/befordringsgodtgørelse</t>
  </si>
  <si>
    <t>Tab på debitorer</t>
  </si>
  <si>
    <t xml:space="preserve">III. Administration i alt </t>
  </si>
  <si>
    <t>IV. Udgifter i alt</t>
  </si>
  <si>
    <t>Overførsel til næste år</t>
  </si>
  <si>
    <t>Overførsel til næste år i pct. af årets udgift</t>
  </si>
  <si>
    <t>Supplerende oplysninger:</t>
  </si>
  <si>
    <t>Samlet tilskud fordelt på tilskudsmodtagere</t>
  </si>
  <si>
    <t>Aarhus Universitet</t>
  </si>
  <si>
    <t>Mejeriforeningen</t>
  </si>
  <si>
    <t>Københavns Universitet</t>
  </si>
  <si>
    <t>Danmarks Tekniske Universitet</t>
  </si>
  <si>
    <t>Økologisk Landsforening</t>
  </si>
  <si>
    <t>Landbrug &amp; Fødevarer</t>
  </si>
  <si>
    <t>H:S Bispebjerg Hospital</t>
  </si>
  <si>
    <t>Mejeribrugets ForskningsFond</t>
  </si>
  <si>
    <t xml:space="preserve">V. I alt </t>
  </si>
  <si>
    <t>Specifikation af anvendt statsstøtteregel</t>
  </si>
  <si>
    <t>Formål 1: Kvægforskning</t>
  </si>
  <si>
    <t>Formål 2: Grundforskning</t>
  </si>
  <si>
    <t>Overvågning for smitsomme kvægsygdomme</t>
  </si>
  <si>
    <t>Tilskudsmodtager 3: Mejeriforeningen i alt</t>
  </si>
  <si>
    <t>Formål 1: Afsætningsfremme</t>
  </si>
  <si>
    <t>§ 6</t>
  </si>
  <si>
    <t>Dialog med nationale og internationale fagmiljøer</t>
  </si>
  <si>
    <t>Formål 2: Medfinansiering under EU-programmer</t>
  </si>
  <si>
    <t>EU-forordning</t>
  </si>
  <si>
    <t>1831/2015</t>
  </si>
  <si>
    <t>Tilskudsmodtager 4: Københavns Universitet i alt</t>
  </si>
  <si>
    <t>Formål 1: Grundforskning</t>
  </si>
  <si>
    <t>Formål 2: Kvægforskning</t>
  </si>
  <si>
    <t>Åbent landbrug - hvor kommer mælken fra</t>
  </si>
  <si>
    <t>Projektledelse og koordinering samt information</t>
  </si>
  <si>
    <t>Ændringsbudget</t>
  </si>
  <si>
    <t>Basisbudget</t>
  </si>
  <si>
    <t>Særlige foranstaltninger i alt</t>
  </si>
  <si>
    <t xml:space="preserve">Medfinansiering af initiativer under EU-programmer i alt </t>
  </si>
  <si>
    <t xml:space="preserve">i alt </t>
  </si>
  <si>
    <t>Reduceret klimatryk på KO- og BEDRIFT-niveau</t>
  </si>
  <si>
    <t>Kvægbrugets innovations- og implementeringsplatform</t>
  </si>
  <si>
    <t>Ingen</t>
  </si>
  <si>
    <t xml:space="preserve">Opgaverne vedrørende fondens sekretariat og generelle omkostninger varetages af Mejeriforeningen. Omkostningerne udgør 500 t.kr., som er finansieret af Mejeriforeningen. Udgifter til generel fondsadministration er ikke finansieret af fondsmidler. </t>
  </si>
  <si>
    <t>Indtagelse af mælk, graviditets udkomme og vitamin B12</t>
  </si>
  <si>
    <t>Dyrevelfærdsmærkekampagne</t>
  </si>
  <si>
    <t>Tilskudsmodtager 2: Aarhus Universitet i alt</t>
  </si>
  <si>
    <t>Sunde og produktive nykælvere</t>
  </si>
  <si>
    <t>Datadrevet management i mælkeproduktion</t>
  </si>
  <si>
    <t>Avl med fokus på klima, dyrevelfærd og økonomi</t>
  </si>
  <si>
    <t>Strukturel design af fødevaremodeller for flexitarkost</t>
  </si>
  <si>
    <t>Kontrol af syreresistente sporedannere</t>
  </si>
  <si>
    <t>Høj kvælstofudnyttelse ved fasefodring med protein</t>
  </si>
  <si>
    <t>Den animalske fødevaresektors fremtid</t>
  </si>
  <si>
    <t>High Quality grass-fed organic beef</t>
  </si>
  <si>
    <t>Reduktion af kulhydrat i diabeteskosten</t>
  </si>
  <si>
    <t>Formål 1: Rådgivning</t>
  </si>
  <si>
    <t>§ 14</t>
  </si>
  <si>
    <t>§ 23</t>
  </si>
  <si>
    <t>§ 16</t>
  </si>
  <si>
    <t>Mejeri-prædiktionsværktøj</t>
  </si>
  <si>
    <t>Kål &amp; Ko</t>
  </si>
  <si>
    <t>Funktionelle planteproteiner som ostemasse</t>
  </si>
  <si>
    <t>Specielle sundhedsforbedrende fedtsyrer i mælk</t>
  </si>
  <si>
    <t>Fermenterede mejeriprodukter og metabolisk syndrom</t>
  </si>
  <si>
    <t>Dyrevelfærd vurderet ud fra dyrebaserede indikatorer</t>
  </si>
  <si>
    <t>DairyCross</t>
  </si>
  <si>
    <t>Knæk antibiotikaforbruget hos kalve og ungdyr</t>
  </si>
  <si>
    <t>Selektiv goldning med ansvarligt antibiotikaforbrug</t>
  </si>
  <si>
    <t>Ost &amp; Ko - Økologisk Ost</t>
  </si>
  <si>
    <t>Mælk i en bæredygtig kost</t>
  </si>
  <si>
    <t>Staldfodring med frisk græs</t>
  </si>
  <si>
    <t>Reduceret metanproduktion med optimeret mælkeproduktion</t>
  </si>
  <si>
    <t>Valide data til forskning og muligheder for kvægbruget</t>
  </si>
  <si>
    <t>Mineralmælk</t>
  </si>
  <si>
    <t>Food Organisation Denmark</t>
  </si>
  <si>
    <t>Klima</t>
  </si>
  <si>
    <t>Klimastald til malkekøer</t>
  </si>
  <si>
    <t>klima</t>
  </si>
  <si>
    <t>Innovationscenter for Økologisk Landbrug</t>
  </si>
  <si>
    <t>Tilskudsmodtager 1: SEGES Innovation P/S i alt</t>
  </si>
  <si>
    <t>SEGES Innovation P/S</t>
  </si>
  <si>
    <t>Sikker diagnostik i B-streptokokbesætninger</t>
  </si>
  <si>
    <t xml:space="preserve">Ny viden - Bedre smittebeskyttelse </t>
  </si>
  <si>
    <t>Fremtidens kælvningsafdeling</t>
  </si>
  <si>
    <t>Foder og fødevaresikkerhed</t>
  </si>
  <si>
    <t>Bestemmelse af emmission og spredning af lugt fra stalde</t>
  </si>
  <si>
    <t>Systematisk sygdomsforebyggelse i kalveopdrættet</t>
  </si>
  <si>
    <t>Genetisk reduktion af metanudledningen hos malkekøer</t>
  </si>
  <si>
    <t>Membran overflade egenskabers effekt på MCI</t>
  </si>
  <si>
    <t>Sundheds biomarkører for mælkeindtag (BioDairy)</t>
  </si>
  <si>
    <t>Fokus på mælk til gravide og ammende vegetarer</t>
  </si>
  <si>
    <t>Forlænget laktation: Optimal strategi for laktationslængde</t>
  </si>
  <si>
    <t>Skolemælk - børn og undervisningsaktiviteter</t>
  </si>
  <si>
    <t>Forbrugerkommunikation</t>
  </si>
  <si>
    <t>Mælk og mejeriprodukters betydning for småbørnsfamilier</t>
  </si>
  <si>
    <t>Kvalitetsmodellering via genomiske analyser</t>
  </si>
  <si>
    <t>Minimering af miljøpåvirkningen ved in-situ rengøring</t>
  </si>
  <si>
    <t>Sundhed og sygdom i ko-kalv-samværssystemer</t>
  </si>
  <si>
    <t>Halesår hos køer</t>
  </si>
  <si>
    <t>Sikre mejeriprodukter gennem mikrobielle synergier</t>
  </si>
  <si>
    <t>Økodag 2023 Classic</t>
  </si>
  <si>
    <t>Tanniner fra pil og hamp som økologisk foderadditiver</t>
  </si>
  <si>
    <t>Fodring med lupiner – lavt klimaaftryk og nærproduceret</t>
  </si>
  <si>
    <t>Indtag af mælk i en landsdækkende dansk fødselskohorte</t>
  </si>
  <si>
    <t>Mælkeafgiftsfonden - Budget</t>
  </si>
  <si>
    <t>Tilskudsmodtager 5: Landbrug &amp; Fødevarer i alt</t>
  </si>
  <si>
    <t>Statens Serumsinstitut</t>
  </si>
  <si>
    <t>I alt ovenstående</t>
  </si>
  <si>
    <t>I alt forside</t>
  </si>
  <si>
    <t>Noter til budget</t>
  </si>
  <si>
    <t>1. Overført fra forrige år</t>
  </si>
  <si>
    <t>2. Produktionsafgifter</t>
  </si>
  <si>
    <t>3. Promillemidler</t>
  </si>
  <si>
    <t>4. Særbevilling og anden indtægt</t>
  </si>
  <si>
    <t>5. Renter</t>
  </si>
  <si>
    <t>6. Særlige foranstaltninger</t>
  </si>
  <si>
    <t>7. Fondsadministration</t>
  </si>
  <si>
    <t>8. Fondsadministration - Særpuljer</t>
  </si>
  <si>
    <t>12. Sygdomme</t>
  </si>
  <si>
    <t>Der budgetteret med effektvurdering på 100 t.kr.</t>
  </si>
  <si>
    <t>9. Effektvurdering</t>
  </si>
  <si>
    <t>10. Bestyrelseshonorar/befordringsgodtgørelse</t>
  </si>
  <si>
    <t>11. Tab på debitorer</t>
  </si>
  <si>
    <t>Bedre dyrevelfærd og produktion med ny teknologi</t>
  </si>
  <si>
    <t>Bedre klovregistrering med kunstig intelligens</t>
  </si>
  <si>
    <t>Krydsopfølgning</t>
  </si>
  <si>
    <t>Ændrings-
budget
2023</t>
  </si>
  <si>
    <t>Budget 
2024</t>
  </si>
  <si>
    <t>Supplerende oplysninger - budget 2024</t>
  </si>
  <si>
    <t>Videreudvikling af metanhus til opsamling fra kvægstalde</t>
  </si>
  <si>
    <t xml:space="preserve">Færdigudvikling af Single-step modeller til gavn dyrevelfærd </t>
  </si>
  <si>
    <t>Kvælstofeffektiv mælkeproduktion</t>
  </si>
  <si>
    <t>Råfedt og fedtsyrer er ikke et "fedt"</t>
  </si>
  <si>
    <t>Risikostyring af sundhed i store besætninger</t>
  </si>
  <si>
    <t>Ammoniakreducerende tiltag på gulve i kvægstalde</t>
  </si>
  <si>
    <t>Inspirationskatalog kvægstalde - klar til 2034 kravene</t>
  </si>
  <si>
    <t>Formål 2: Sygdomsforebyggelse - SEGES Innovation</t>
  </si>
  <si>
    <t>Danish Transportstandard - Kvæg - Smittebesk. v. eksport</t>
  </si>
  <si>
    <t>Formål 1: Sygdomsforebyggelse - Landbrug &amp; Fødevarer</t>
  </si>
  <si>
    <t>Rødalger til reduktion af metan fra økologiske køer</t>
  </si>
  <si>
    <t>Reducing Methane emmissions i Danish Dairy Cattle</t>
  </si>
  <si>
    <t>Forbedrede genomiske værktøjer for krydsningskøer</t>
  </si>
  <si>
    <t>Optimerede muligheder for nødslagtning</t>
  </si>
  <si>
    <t xml:space="preserve"> § 14</t>
  </si>
  <si>
    <t>Ekstrudering af mejeriproteiner til nye anisotrope fødevarer</t>
  </si>
  <si>
    <t>Mælkeproteiner som mineraltransportører og inflamation</t>
  </si>
  <si>
    <t>Ost &amp; Ko  - Magasinet Ostekultur</t>
  </si>
  <si>
    <t>Mælk er for fremtiden (Sund og bæredygtig kost)</t>
  </si>
  <si>
    <t>Mælk og mejeriprodukters betydning ... (Førskoleindsats)</t>
  </si>
  <si>
    <t>Måling og reduktion af metan i praksis (METAKS)</t>
  </si>
  <si>
    <t>Mejeri en del af et bæredygtigt fødevaresystem</t>
  </si>
  <si>
    <t>Bæredygtighed i mejeribruget</t>
  </si>
  <si>
    <t>Hvad gør E coli-yverbetændelser så tabsvoldende?</t>
  </si>
  <si>
    <t>Skift i typen af diarré-fremkaldende E. coli?</t>
  </si>
  <si>
    <t>Sundhed hos ammekøer og immunisering af kalve …</t>
  </si>
  <si>
    <t>Øget indsats for mejeriprodukter i salgskanaler</t>
  </si>
  <si>
    <t>Økodag 2024 Classic</t>
  </si>
  <si>
    <t>Mejeriprodukters rolle i en sund og bæredygtig kost</t>
  </si>
  <si>
    <t>Metodik til at spore og løse mikrobielle problemer på mejerier</t>
  </si>
  <si>
    <t>Biotilgængelighed fra mejeri og planteprodukter</t>
  </si>
  <si>
    <t>GrassRotate - Designing multispecies grassland</t>
  </si>
  <si>
    <t>Goldkofodring i græsbaserede systemer</t>
  </si>
  <si>
    <t>Skolemælk - kommunikation til  skoler og forældre</t>
  </si>
  <si>
    <t>Youghurt til maven og hjernen</t>
  </si>
  <si>
    <t>Formål 2: Afsætningsfremme</t>
  </si>
  <si>
    <t>2024: 5.700.000.000 kg á 1,15 øre pr. kg indvejet mælk</t>
  </si>
  <si>
    <t>Fonden forventer en positiv renteindtægt</t>
  </si>
  <si>
    <t>2024: 17.994</t>
  </si>
  <si>
    <t>De videreførte midler udgør 3.313 t.kr.</t>
  </si>
  <si>
    <t xml:space="preserve">Honorar udgør i alt 450 t.kr. til 12 medlemmer af fondens bestyrelse, fordelt på 90 t.kr. til formand, 60 t.kr. til næstformand og 30 t.kr. til menige medlemmer. Rejsegodtgørelse er budgetteret til 20 t.kr. til km-penge til den lave sats samt udgifter til færge, bro og tog. </t>
  </si>
  <si>
    <t>Tilskudsmodtager 6: Danmarks Tekniske Universitet i alt</t>
  </si>
  <si>
    <t>Tilskudsmodtager 7: Innovationscenter for Økologisk Landbrug i alt</t>
  </si>
  <si>
    <t>Tilskudsmodtager 8: Økologisk Landsforening i alt</t>
  </si>
  <si>
    <t>Tilskudsmodtager 9: Mejeribrugets ForskningsFond i alt</t>
  </si>
  <si>
    <t>Tilskudsmodtager 10: Food Organisation Denmark i alt</t>
  </si>
  <si>
    <t>Tilskudsmodtager 11: Statens Serumsinstitut i alt</t>
  </si>
  <si>
    <t>Tilskudsmodtager 12: H:S Bispebjerg Hospital i alt</t>
  </si>
  <si>
    <t>SEGES Innovation P/S har erfaring med forebyggelse og bekæmpelse af smitsomme kvægsygdomme samt varetagelse af overvågningsprogrammer. Projekt nr. 21 i fonden har bl.a. til formål at sikre den lovmæssige overvågning for kvægsygdommene IBR, BVD, Salmonella Dublin og B-streptokokker.
Landbrug &amp; Fødevarers projekt nr. 57 øger fokus på sygdomsforebyggelse under transport. Formålet er at sikre et højt veterinært stade i Danmark, ved at undgå introduktion af smitsomme kvægsygdomme fra udlandet i forbindelse med dyretransporter, der kommer til Danmark for at eksportere danske kreaturer til øvrige EU-lande og 3. lande.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</si>
</sst>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 _)"/>
  </numFmts>
  <fonts count="16" x14ac:knownFonts="1">
    <font>
      <sz val="9"/>
      <color theme="1"/>
      <name val="Tahoma"/>
      <family val="2"/>
    </font>
    <font>
      <sz val="9"/>
      <color theme="1"/>
      <name val="Arial"/>
      <family val="2"/>
    </font>
    <font>
      <sz val="9"/>
      <color theme="1"/>
      <name val="Tahoma"/>
      <family val="2"/>
    </font>
    <font>
      <b/>
      <sz val="10"/>
      <name val="Arial"/>
      <family val="2"/>
    </font>
    <font>
      <sz val="10"/>
      <name val="Arial"/>
      <family val="2"/>
    </font>
    <font>
      <sz val="8"/>
      <name val="Tahoma"/>
      <family val="2"/>
    </font>
    <font>
      <sz val="10"/>
      <color theme="1"/>
      <name val="Arial"/>
      <family val="2"/>
    </font>
    <font>
      <sz val="9"/>
      <color theme="1"/>
      <name val="Arial"/>
      <family val="2"/>
    </font>
    <font>
      <b/>
      <sz val="14"/>
      <name val="Arial"/>
      <family val="2"/>
    </font>
    <font>
      <sz val="8"/>
      <name val="Arial"/>
      <family val="2"/>
    </font>
    <font>
      <i/>
      <sz val="8"/>
      <name val="Arial"/>
      <family val="2"/>
    </font>
    <font>
      <b/>
      <i/>
      <sz val="10"/>
      <name val="Arial"/>
      <family val="2"/>
    </font>
    <font>
      <i/>
      <sz val="10"/>
      <name val="Arial"/>
      <family val="2"/>
    </font>
    <font>
      <b/>
      <sz val="10"/>
      <color theme="1"/>
      <name val="Arial"/>
      <family val="2"/>
    </font>
    <font>
      <b/>
      <sz val="14"/>
      <color theme="1"/>
      <name val="Arial"/>
      <family val="2"/>
    </font>
    <font>
      <b/>
      <sz val="8"/>
      <name val="Arial"/>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bottom style="thin">
        <color theme="2"/>
      </bottom>
      <diagonal/>
    </border>
  </borders>
  <cellStyleXfs count="11">
    <xf numFmtId="0" fontId="0" fillId="0" borderId="0"/>
    <xf numFmtId="16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cellStyleXfs>
  <cellXfs count="122">
    <xf numFmtId="0" fontId="0" fillId="0" borderId="0" xfId="0"/>
    <xf numFmtId="0" fontId="4" fillId="0" borderId="4" xfId="0" applyFont="1" applyBorder="1" applyAlignment="1">
      <alignment vertical="top"/>
    </xf>
    <xf numFmtId="0" fontId="7" fillId="0" borderId="0" xfId="0" applyFont="1"/>
    <xf numFmtId="0" fontId="4" fillId="0" borderId="0" xfId="0" applyFont="1" applyAlignment="1" applyProtection="1">
      <alignment horizontal="center"/>
      <protection locked="0"/>
    </xf>
    <xf numFmtId="0" fontId="4" fillId="0" borderId="0" xfId="0" applyFont="1" applyProtection="1">
      <protection locked="0"/>
    </xf>
    <xf numFmtId="0" fontId="4" fillId="2" borderId="1" xfId="0" applyFont="1" applyFill="1" applyBorder="1" applyAlignment="1">
      <alignment horizontal="center"/>
    </xf>
    <xf numFmtId="0" fontId="9" fillId="2" borderId="2" xfId="0" applyFont="1" applyFill="1" applyBorder="1" applyAlignment="1">
      <alignment horizontal="center" vertical="center" wrapText="1"/>
    </xf>
    <xf numFmtId="0" fontId="4" fillId="2" borderId="5" xfId="0" applyFont="1" applyFill="1" applyBorder="1" applyAlignment="1">
      <alignment horizontal="center"/>
    </xf>
    <xf numFmtId="0" fontId="10" fillId="2" borderId="6" xfId="0" applyFont="1" applyFill="1" applyBorder="1" applyAlignment="1">
      <alignment horizontal="center" vertical="center" wrapText="1"/>
    </xf>
    <xf numFmtId="0" fontId="10" fillId="0" borderId="0" xfId="0" applyFont="1" applyAlignment="1" applyProtection="1">
      <alignment horizontal="center" vertical="center" wrapText="1"/>
      <protection locked="0"/>
    </xf>
    <xf numFmtId="0" fontId="3" fillId="0" borderId="7" xfId="0" applyFont="1" applyBorder="1" applyProtection="1">
      <protection locked="0"/>
    </xf>
    <xf numFmtId="0" fontId="6" fillId="0" borderId="7" xfId="0" applyFont="1" applyBorder="1"/>
    <xf numFmtId="0" fontId="4" fillId="0" borderId="7" xfId="0" applyFont="1" applyBorder="1" applyProtection="1">
      <protection locked="0"/>
    </xf>
    <xf numFmtId="0" fontId="11" fillId="0" borderId="0" xfId="0" applyFont="1" applyProtection="1">
      <protection locked="0"/>
    </xf>
    <xf numFmtId="0" fontId="4" fillId="0" borderId="0" xfId="0" applyFont="1" applyAlignment="1" applyProtection="1">
      <alignment horizontal="right"/>
      <protection locked="0"/>
    </xf>
    <xf numFmtId="0" fontId="4" fillId="0" borderId="0" xfId="2" applyAlignment="1" applyProtection="1">
      <alignment horizontal="center"/>
      <protection locked="0"/>
    </xf>
    <xf numFmtId="0" fontId="4" fillId="0" borderId="0" xfId="0" applyFont="1"/>
    <xf numFmtId="3" fontId="4" fillId="0" borderId="0" xfId="4" applyNumberFormat="1" applyAlignment="1" applyProtection="1">
      <alignment horizontal="right"/>
      <protection locked="0"/>
    </xf>
    <xf numFmtId="0" fontId="4" fillId="0" borderId="0" xfId="3" applyAlignment="1" applyProtection="1">
      <alignment horizontal="center"/>
      <protection locked="0"/>
    </xf>
    <xf numFmtId="0" fontId="4" fillId="0" borderId="0" xfId="4"/>
    <xf numFmtId="0" fontId="12" fillId="0" borderId="0" xfId="4" applyFont="1"/>
    <xf numFmtId="0" fontId="11" fillId="0" borderId="7" xfId="0" applyFont="1" applyBorder="1" applyProtection="1">
      <protection locked="0"/>
    </xf>
    <xf numFmtId="0" fontId="4" fillId="0" borderId="0" xfId="0" applyFont="1" applyAlignment="1">
      <alignment horizontal="center" vertical="center" wrapText="1"/>
    </xf>
    <xf numFmtId="0" fontId="3" fillId="0" borderId="0" xfId="0" applyFont="1" applyProtection="1">
      <protection locked="0"/>
    </xf>
    <xf numFmtId="3" fontId="4" fillId="0" borderId="0" xfId="3" applyNumberFormat="1" applyAlignment="1" applyProtection="1">
      <alignment horizontal="right"/>
      <protection locked="0"/>
    </xf>
    <xf numFmtId="0" fontId="4" fillId="0" borderId="0" xfId="3"/>
    <xf numFmtId="0" fontId="12" fillId="0" borderId="0" xfId="0" applyFont="1" applyProtection="1">
      <protection locked="0"/>
    </xf>
    <xf numFmtId="3" fontId="4" fillId="0" borderId="0" xfId="0" applyNumberFormat="1" applyFont="1" applyAlignment="1" applyProtection="1">
      <alignment horizontal="right"/>
      <protection locked="0"/>
    </xf>
    <xf numFmtId="0" fontId="4" fillId="0" borderId="0" xfId="5" applyAlignment="1" applyProtection="1">
      <alignment horizontal="center"/>
      <protection locked="0"/>
    </xf>
    <xf numFmtId="0" fontId="13" fillId="0" borderId="7" xfId="0" applyFont="1" applyBorder="1"/>
    <xf numFmtId="0" fontId="4" fillId="0" borderId="0" xfId="6" applyProtection="1">
      <protection locked="0"/>
    </xf>
    <xf numFmtId="0" fontId="6" fillId="0" borderId="0" xfId="0" applyFont="1"/>
    <xf numFmtId="3" fontId="4" fillId="0" borderId="0" xfId="3" applyNumberFormat="1" applyAlignment="1">
      <alignment horizontal="right"/>
    </xf>
    <xf numFmtId="0" fontId="12" fillId="0" borderId="0" xfId="3" applyFont="1"/>
    <xf numFmtId="0" fontId="3" fillId="0" borderId="7" xfId="0" applyFont="1" applyBorder="1" applyAlignment="1" applyProtection="1">
      <alignment horizontal="left"/>
      <protection locked="0"/>
    </xf>
    <xf numFmtId="3" fontId="4" fillId="0" borderId="0" xfId="0" applyNumberFormat="1" applyFont="1" applyAlignment="1">
      <alignment horizontal="right"/>
    </xf>
    <xf numFmtId="0" fontId="4" fillId="0" borderId="0" xfId="10" applyFont="1"/>
    <xf numFmtId="0" fontId="4" fillId="0" borderId="0" xfId="4" applyAlignment="1" applyProtection="1">
      <alignment horizontal="center"/>
      <protection locked="0"/>
    </xf>
    <xf numFmtId="0" fontId="12" fillId="0" borderId="0" xfId="3" applyFont="1" applyProtection="1">
      <protection locked="0"/>
    </xf>
    <xf numFmtId="0" fontId="3" fillId="0" borderId="0" xfId="0" applyFont="1" applyAlignment="1" applyProtection="1">
      <alignment horizontal="left"/>
      <protection locked="0"/>
    </xf>
    <xf numFmtId="3" fontId="3" fillId="0" borderId="0" xfId="0" applyNumberFormat="1" applyFont="1" applyAlignment="1" applyProtection="1">
      <alignment horizontal="right"/>
      <protection locked="0"/>
    </xf>
    <xf numFmtId="37" fontId="4" fillId="0" borderId="0" xfId="0" applyNumberFormat="1" applyFont="1" applyProtection="1">
      <protection locked="0"/>
    </xf>
    <xf numFmtId="167" fontId="4" fillId="0" borderId="0" xfId="0" applyNumberFormat="1" applyFont="1"/>
    <xf numFmtId="167" fontId="0" fillId="0" borderId="0" xfId="0" applyNumberFormat="1"/>
    <xf numFmtId="0" fontId="1" fillId="0" borderId="0" xfId="0" applyFont="1"/>
    <xf numFmtId="166" fontId="4" fillId="0" borderId="0" xfId="1" applyNumberFormat="1" applyFont="1" applyBorder="1"/>
    <xf numFmtId="0" fontId="6" fillId="0" borderId="0" xfId="0" applyFont="1" applyAlignment="1">
      <alignment horizontal="right"/>
    </xf>
    <xf numFmtId="0" fontId="11" fillId="0" borderId="13" xfId="0" applyFont="1" applyBorder="1" applyProtection="1">
      <protection locked="0"/>
    </xf>
    <xf numFmtId="0" fontId="6" fillId="0" borderId="13" xfId="0" applyFont="1" applyBorder="1"/>
    <xf numFmtId="166" fontId="4" fillId="0" borderId="13" xfId="1" applyNumberFormat="1" applyFont="1" applyFill="1" applyBorder="1"/>
    <xf numFmtId="0" fontId="4" fillId="0" borderId="13" xfId="0" applyFont="1" applyBorder="1" applyProtection="1">
      <protection locked="0"/>
    </xf>
    <xf numFmtId="0" fontId="4" fillId="0" borderId="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3" fontId="4" fillId="0" borderId="7" xfId="3" applyNumberFormat="1" applyBorder="1" applyAlignment="1" applyProtection="1">
      <alignment horizontal="right"/>
      <protection locked="0"/>
    </xf>
    <xf numFmtId="3" fontId="3" fillId="0" borderId="7" xfId="3" applyNumberFormat="1" applyFont="1" applyBorder="1" applyAlignment="1" applyProtection="1">
      <alignment horizontal="right"/>
      <protection locked="0"/>
    </xf>
    <xf numFmtId="3" fontId="3" fillId="0" borderId="0" xfId="3" applyNumberFormat="1" applyFont="1" applyAlignment="1" applyProtection="1">
      <alignment horizontal="right"/>
      <protection locked="0"/>
    </xf>
    <xf numFmtId="0" fontId="6" fillId="0" borderId="10" xfId="0" applyFont="1" applyBorder="1" applyAlignment="1">
      <alignment vertical="top"/>
    </xf>
    <xf numFmtId="0" fontId="6" fillId="0" borderId="4" xfId="0" applyFont="1" applyBorder="1" applyAlignment="1">
      <alignment vertical="top"/>
    </xf>
    <xf numFmtId="0" fontId="6" fillId="0" borderId="0" xfId="0" applyFont="1" applyAlignment="1">
      <alignment horizontal="center"/>
    </xf>
    <xf numFmtId="166" fontId="6" fillId="0" borderId="0" xfId="1" applyNumberFormat="1" applyFont="1"/>
    <xf numFmtId="0" fontId="1" fillId="0" borderId="0" xfId="0" applyFont="1" applyProtection="1">
      <protection locked="0"/>
    </xf>
    <xf numFmtId="0" fontId="1" fillId="2" borderId="1" xfId="0" applyFont="1" applyFill="1" applyBorder="1" applyProtection="1">
      <protection locked="0"/>
    </xf>
    <xf numFmtId="0" fontId="9"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 fillId="2" borderId="5" xfId="0" applyFont="1" applyFill="1" applyBorder="1" applyProtection="1">
      <protection locked="0"/>
    </xf>
    <xf numFmtId="0" fontId="10" fillId="2" borderId="6" xfId="0" applyFont="1" applyFill="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4" fillId="0" borderId="0" xfId="0" applyNumberFormat="1" applyFont="1"/>
    <xf numFmtId="3" fontId="4" fillId="0" borderId="0" xfId="0" applyNumberFormat="1" applyFont="1" applyProtection="1">
      <protection locked="0"/>
    </xf>
    <xf numFmtId="4" fontId="4" fillId="0" borderId="0" xfId="0" applyNumberFormat="1" applyFont="1" applyAlignment="1">
      <alignment horizontal="right"/>
    </xf>
    <xf numFmtId="0" fontId="3" fillId="0" borderId="7" xfId="0" applyFont="1" applyBorder="1"/>
    <xf numFmtId="3" fontId="3" fillId="0" borderId="7" xfId="1" applyNumberFormat="1" applyFont="1" applyFill="1" applyBorder="1" applyProtection="1"/>
    <xf numFmtId="4" fontId="4" fillId="0" borderId="7" xfId="0" applyNumberFormat="1" applyFont="1" applyBorder="1"/>
    <xf numFmtId="4" fontId="4" fillId="0" borderId="7" xfId="0" applyNumberFormat="1" applyFont="1" applyBorder="1" applyAlignment="1">
      <alignment horizontal="right"/>
    </xf>
    <xf numFmtId="0" fontId="3" fillId="0" borderId="0" xfId="0" applyFont="1"/>
    <xf numFmtId="3" fontId="3" fillId="0" borderId="0" xfId="1" applyNumberFormat="1" applyFont="1" applyFill="1" applyBorder="1" applyProtection="1">
      <protection locked="0"/>
    </xf>
    <xf numFmtId="0" fontId="12" fillId="0" borderId="0" xfId="0" applyFont="1"/>
    <xf numFmtId="3" fontId="12" fillId="0" borderId="0" xfId="0" applyNumberFormat="1" applyFont="1" applyProtection="1">
      <protection locked="0"/>
    </xf>
    <xf numFmtId="166" fontId="3" fillId="0" borderId="7" xfId="1" applyNumberFormat="1" applyFont="1" applyFill="1" applyBorder="1" applyProtection="1"/>
    <xf numFmtId="4" fontId="3" fillId="0" borderId="7" xfId="0" applyNumberFormat="1" applyFont="1" applyBorder="1"/>
    <xf numFmtId="3" fontId="3" fillId="0" borderId="0" xfId="0" applyNumberFormat="1" applyFont="1" applyProtection="1">
      <protection locked="0"/>
    </xf>
    <xf numFmtId="4" fontId="3" fillId="0" borderId="0" xfId="0" applyNumberFormat="1" applyFont="1"/>
    <xf numFmtId="3" fontId="3" fillId="0" borderId="7" xfId="0" applyNumberFormat="1" applyFont="1" applyBorder="1"/>
    <xf numFmtId="3" fontId="3" fillId="0" borderId="0" xfId="0" applyNumberFormat="1" applyFont="1"/>
    <xf numFmtId="3" fontId="4" fillId="0" borderId="0" xfId="0" applyNumberFormat="1" applyFont="1"/>
    <xf numFmtId="4" fontId="4" fillId="0" borderId="0" xfId="0" applyNumberFormat="1" applyFont="1" applyProtection="1">
      <protection locked="0"/>
    </xf>
    <xf numFmtId="165" fontId="4" fillId="0" borderId="0" xfId="0" applyNumberFormat="1" applyFont="1"/>
    <xf numFmtId="0" fontId="6" fillId="0" borderId="0" xfId="0" applyFont="1" applyProtection="1">
      <protection locked="0"/>
    </xf>
    <xf numFmtId="4" fontId="6" fillId="0" borderId="0" xfId="0" applyNumberFormat="1" applyFont="1" applyProtection="1">
      <protection locked="0"/>
    </xf>
    <xf numFmtId="0" fontId="4" fillId="2" borderId="1" xfId="0" applyFont="1" applyFill="1" applyBorder="1" applyProtection="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Protection="1">
      <protection locked="0"/>
    </xf>
    <xf numFmtId="0" fontId="12" fillId="2" borderId="6" xfId="0" applyFont="1" applyFill="1" applyBorder="1" applyAlignment="1" applyProtection="1">
      <alignment horizontal="center" vertical="center" wrapText="1"/>
      <protection locked="0"/>
    </xf>
    <xf numFmtId="0" fontId="3" fillId="0" borderId="8" xfId="0" applyFont="1" applyBorder="1"/>
    <xf numFmtId="3" fontId="4" fillId="0" borderId="8" xfId="0" applyNumberFormat="1" applyFont="1" applyBorder="1" applyProtection="1">
      <protection locked="0"/>
    </xf>
    <xf numFmtId="4" fontId="4" fillId="0" borderId="8" xfId="0" applyNumberFormat="1" applyFont="1" applyBorder="1" applyProtection="1">
      <protection locked="0"/>
    </xf>
    <xf numFmtId="4" fontId="3" fillId="0" borderId="0" xfId="0" applyNumberFormat="1" applyFont="1" applyProtection="1">
      <protection locked="0"/>
    </xf>
    <xf numFmtId="4" fontId="4" fillId="0" borderId="0" xfId="0" applyNumberFormat="1" applyFont="1" applyAlignment="1" applyProtection="1">
      <alignment horizontal="right"/>
      <protection locked="0"/>
    </xf>
    <xf numFmtId="3" fontId="3" fillId="0" borderId="7" xfId="0" applyNumberFormat="1" applyFont="1" applyBorder="1" applyProtection="1">
      <protection locked="0"/>
    </xf>
    <xf numFmtId="4" fontId="3" fillId="0" borderId="7" xfId="0" applyNumberFormat="1" applyFont="1" applyBorder="1" applyProtection="1">
      <protection locked="0"/>
    </xf>
    <xf numFmtId="4" fontId="4" fillId="0" borderId="7" xfId="0" applyNumberFormat="1" applyFont="1" applyBorder="1" applyAlignment="1" applyProtection="1">
      <alignment horizontal="right"/>
      <protection locked="0"/>
    </xf>
    <xf numFmtId="166" fontId="1" fillId="0" borderId="0" xfId="0" applyNumberFormat="1" applyFont="1"/>
    <xf numFmtId="37" fontId="7" fillId="0" borderId="0" xfId="0" applyNumberFormat="1" applyFont="1"/>
    <xf numFmtId="3" fontId="7" fillId="0" borderId="0" xfId="0" applyNumberFormat="1" applyFont="1"/>
    <xf numFmtId="0" fontId="4" fillId="0" borderId="10" xfId="0" applyFont="1" applyBorder="1" applyAlignment="1" applyProtection="1">
      <alignment vertical="top" wrapText="1"/>
      <protection locked="0"/>
    </xf>
    <xf numFmtId="0" fontId="4" fillId="0" borderId="14" xfId="0" applyFont="1" applyBorder="1"/>
    <xf numFmtId="0" fontId="4" fillId="0" borderId="0" xfId="0" applyFont="1" applyAlignment="1">
      <alignment wrapText="1"/>
    </xf>
    <xf numFmtId="0" fontId="9" fillId="2" borderId="0" xfId="0" applyFont="1" applyFill="1" applyAlignment="1" applyProtection="1">
      <alignment horizontal="center" vertical="center" wrapText="1"/>
      <protection locked="0"/>
    </xf>
    <xf numFmtId="0" fontId="4" fillId="0" borderId="10" xfId="0" applyFont="1" applyBorder="1" applyAlignment="1">
      <alignment vertical="top"/>
    </xf>
    <xf numFmtId="0" fontId="6" fillId="0" borderId="0" xfId="3" applyFont="1" applyProtection="1">
      <protection locked="0"/>
    </xf>
    <xf numFmtId="3" fontId="6" fillId="0" borderId="0" xfId="3" applyNumberFormat="1" applyFont="1" applyAlignment="1" applyProtection="1">
      <alignment horizontal="right"/>
      <protection locked="0"/>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8" fillId="0" borderId="0" xfId="0" applyFont="1" applyAlignment="1" applyProtection="1">
      <alignment horizontal="center"/>
      <protection locked="0"/>
    </xf>
    <xf numFmtId="0" fontId="9" fillId="2" borderId="9"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cellXfs>
  <cellStyles count="11">
    <cellStyle name="Komma" xfId="1" builtinId="3"/>
    <cellStyle name="Normal" xfId="0" builtinId="0"/>
    <cellStyle name="Normal 12 2" xfId="9" xr:uid="{00000000-0005-0000-0000-000002000000}"/>
    <cellStyle name="Normal 2" xfId="10" xr:uid="{00000000-0005-0000-0000-000003000000}"/>
    <cellStyle name="Normal 2 2" xfId="3" xr:uid="{00000000-0005-0000-0000-000004000000}"/>
    <cellStyle name="Normal 3 2" xfId="5" xr:uid="{00000000-0005-0000-0000-000005000000}"/>
    <cellStyle name="Normal 4 2" xfId="4" xr:uid="{00000000-0005-0000-0000-000006000000}"/>
    <cellStyle name="Normal 6" xfId="2" xr:uid="{00000000-0005-0000-0000-000007000000}"/>
    <cellStyle name="Normal 6 2" xfId="7" xr:uid="{00000000-0005-0000-0000-000008000000}"/>
    <cellStyle name="Normal 7" xfId="8" xr:uid="{00000000-0005-0000-0000-000009000000}"/>
    <cellStyle name="Normal 9 2"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tabSelected="1" view="pageBreakPreview" zoomScaleNormal="100" zoomScaleSheetLayoutView="100" workbookViewId="0">
      <selection activeCell="D17" sqref="D17"/>
    </sheetView>
  </sheetViews>
  <sheetFormatPr defaultRowHeight="12" x14ac:dyDescent="0.2"/>
  <cols>
    <col min="1" max="1" width="5.140625" style="44" customWidth="1"/>
    <col min="2" max="2" width="49.85546875" style="44" customWidth="1"/>
    <col min="3" max="6" width="12.42578125" style="44" customWidth="1"/>
  </cols>
  <sheetData>
    <row r="1" spans="1:6" ht="18" x14ac:dyDescent="0.25">
      <c r="A1" s="114" t="s">
        <v>136</v>
      </c>
      <c r="B1" s="115"/>
      <c r="C1" s="115"/>
      <c r="D1" s="115"/>
      <c r="E1" s="115"/>
      <c r="F1" s="115"/>
    </row>
    <row r="2" spans="1:6" ht="12.75" x14ac:dyDescent="0.2">
      <c r="A2" s="60"/>
      <c r="B2" s="23"/>
      <c r="C2" s="60"/>
      <c r="D2" s="60"/>
      <c r="E2" s="60"/>
      <c r="F2" s="60"/>
    </row>
    <row r="3" spans="1:6" ht="45" x14ac:dyDescent="0.2">
      <c r="A3" s="61"/>
      <c r="B3" s="62" t="s">
        <v>0</v>
      </c>
      <c r="C3" s="63" t="s">
        <v>158</v>
      </c>
      <c r="D3" s="63" t="s">
        <v>159</v>
      </c>
      <c r="E3" s="64" t="s">
        <v>1</v>
      </c>
      <c r="F3" s="64" t="s">
        <v>2</v>
      </c>
    </row>
    <row r="4" spans="1:6" x14ac:dyDescent="0.2">
      <c r="A4" s="65" t="s">
        <v>3</v>
      </c>
      <c r="B4" s="66"/>
      <c r="C4" s="64" t="s">
        <v>4</v>
      </c>
      <c r="D4" s="64" t="s">
        <v>4</v>
      </c>
      <c r="E4" s="64" t="s">
        <v>5</v>
      </c>
      <c r="F4" s="64" t="s">
        <v>6</v>
      </c>
    </row>
    <row r="5" spans="1:6" x14ac:dyDescent="0.2">
      <c r="A5" s="60"/>
      <c r="B5" s="9"/>
      <c r="C5" s="9"/>
      <c r="D5" s="9"/>
      <c r="E5" s="67"/>
      <c r="F5" s="67"/>
    </row>
    <row r="6" spans="1:6" ht="12.75" x14ac:dyDescent="0.2">
      <c r="A6" s="23" t="s">
        <v>7</v>
      </c>
      <c r="B6" s="31"/>
      <c r="C6" s="4"/>
      <c r="D6" s="4"/>
      <c r="E6" s="68"/>
      <c r="F6" s="68"/>
    </row>
    <row r="7" spans="1:6" ht="12.75" x14ac:dyDescent="0.2">
      <c r="A7" s="4">
        <v>1</v>
      </c>
      <c r="B7" s="16" t="s">
        <v>8</v>
      </c>
      <c r="C7" s="69">
        <v>7646</v>
      </c>
      <c r="D7" s="69">
        <v>3313</v>
      </c>
      <c r="E7" s="68"/>
      <c r="F7" s="70">
        <f>IF(C7=0,"-",(D7-C7)*100/C7)</f>
        <v>-56.670154329060949</v>
      </c>
    </row>
    <row r="8" spans="1:6" ht="12.75" x14ac:dyDescent="0.2">
      <c r="A8" s="4">
        <v>2</v>
      </c>
      <c r="B8" s="16" t="s">
        <v>9</v>
      </c>
      <c r="C8" s="69">
        <v>62225</v>
      </c>
      <c r="D8" s="69">
        <v>65550</v>
      </c>
      <c r="E8" s="68"/>
      <c r="F8" s="70">
        <f>IF(C8=0,"-",(D8-C8)*100/C8)</f>
        <v>5.343511450381679</v>
      </c>
    </row>
    <row r="9" spans="1:6" ht="12.75" x14ac:dyDescent="0.2">
      <c r="A9" s="4">
        <v>3</v>
      </c>
      <c r="B9" s="16" t="s">
        <v>10</v>
      </c>
      <c r="C9" s="69">
        <v>14439</v>
      </c>
      <c r="D9" s="69">
        <v>17994</v>
      </c>
      <c r="E9" s="68"/>
      <c r="F9" s="70">
        <f>IF(C9=0,"-",(D9-C9)*100/C9)</f>
        <v>24.620818616247664</v>
      </c>
    </row>
    <row r="10" spans="1:6" ht="12.75" x14ac:dyDescent="0.2">
      <c r="A10" s="4">
        <v>4</v>
      </c>
      <c r="B10" s="16" t="s">
        <v>11</v>
      </c>
      <c r="C10" s="69">
        <v>0</v>
      </c>
      <c r="D10" s="69">
        <v>0</v>
      </c>
      <c r="E10" s="68"/>
      <c r="F10" s="70" t="str">
        <f>IF(C10=0,"-",(D10-C10)*100/C10)</f>
        <v>-</v>
      </c>
    </row>
    <row r="11" spans="1:6" ht="12.75" x14ac:dyDescent="0.2">
      <c r="A11" s="4">
        <v>5</v>
      </c>
      <c r="B11" s="16" t="s">
        <v>12</v>
      </c>
      <c r="C11" s="69">
        <v>100</v>
      </c>
      <c r="D11" s="69">
        <v>100</v>
      </c>
      <c r="E11" s="68"/>
      <c r="F11" s="70">
        <f>IF(C11=0,"-",(D11-C11)*100/C11)</f>
        <v>0</v>
      </c>
    </row>
    <row r="12" spans="1:6" ht="12.75" x14ac:dyDescent="0.2">
      <c r="A12" s="4"/>
      <c r="B12" s="16"/>
      <c r="C12" s="69"/>
      <c r="D12" s="69"/>
      <c r="E12" s="68"/>
      <c r="F12" s="70"/>
    </row>
    <row r="13" spans="1:6" ht="13.5" thickBot="1" x14ac:dyDescent="0.25">
      <c r="A13" s="4"/>
      <c r="B13" s="71" t="s">
        <v>13</v>
      </c>
      <c r="C13" s="72">
        <f>SUM(C7:C11)</f>
        <v>84410</v>
      </c>
      <c r="D13" s="72">
        <f>SUM(D7:D11)</f>
        <v>86957</v>
      </c>
      <c r="E13" s="73"/>
      <c r="F13" s="74">
        <f>IF(C13=0,"-",(D13-C13)*100/C13)</f>
        <v>3.0174149982229594</v>
      </c>
    </row>
    <row r="14" spans="1:6" ht="13.5" thickTop="1" x14ac:dyDescent="0.2">
      <c r="A14" s="4"/>
      <c r="B14" s="75"/>
      <c r="C14" s="76"/>
      <c r="D14" s="76"/>
      <c r="E14" s="68"/>
      <c r="F14" s="70"/>
    </row>
    <row r="15" spans="1:6" ht="12.75" x14ac:dyDescent="0.2">
      <c r="A15" s="23" t="s">
        <v>14</v>
      </c>
      <c r="B15" s="31"/>
      <c r="C15" s="69"/>
      <c r="D15" s="69"/>
      <c r="E15" s="68"/>
      <c r="F15" s="68"/>
    </row>
    <row r="16" spans="1:6" ht="12.75" x14ac:dyDescent="0.2">
      <c r="A16" s="4"/>
      <c r="B16" s="75" t="s">
        <v>15</v>
      </c>
      <c r="C16" s="69"/>
      <c r="D16" s="69"/>
      <c r="E16" s="68"/>
      <c r="F16" s="68"/>
    </row>
    <row r="17" spans="1:6" ht="12.75" x14ac:dyDescent="0.2">
      <c r="A17" s="4"/>
      <c r="B17" s="16" t="s">
        <v>16</v>
      </c>
      <c r="C17" s="59">
        <v>11250</v>
      </c>
      <c r="D17" s="59">
        <f>SUMIF('Suppl. oplysn. basis'!A:A,B17,'Suppl. oplysn. basis'!D:D)</f>
        <v>16103</v>
      </c>
      <c r="E17" s="68">
        <f t="shared" ref="E17:E27" si="0">(D17/D$29)*100</f>
        <v>20.082810570819252</v>
      </c>
      <c r="F17" s="70">
        <f t="shared" ref="F17:F27" si="1">IF(C17=0,"-",(D17-C17)*100/C17)</f>
        <v>43.137777777777778</v>
      </c>
    </row>
    <row r="18" spans="1:6" ht="12.75" x14ac:dyDescent="0.2">
      <c r="A18" s="4"/>
      <c r="B18" s="31" t="s">
        <v>17</v>
      </c>
      <c r="C18" s="59">
        <v>59517</v>
      </c>
      <c r="D18" s="59">
        <f>SUMIF('Suppl. oplysn. basis'!A:A,B18,'Suppl. oplysn. basis'!D:D)</f>
        <v>54186</v>
      </c>
      <c r="E18" s="68">
        <f t="shared" si="0"/>
        <v>67.577915518251999</v>
      </c>
      <c r="F18" s="70">
        <f t="shared" si="1"/>
        <v>-8.9571046927768538</v>
      </c>
    </row>
    <row r="19" spans="1:6" ht="12.75" x14ac:dyDescent="0.2">
      <c r="A19" s="4"/>
      <c r="B19" s="16" t="s">
        <v>18</v>
      </c>
      <c r="C19" s="59">
        <f>SUMIF('Suppl. oplysn. basis'!A:A,B19,'Suppl. oplysn. basis'!C:C)</f>
        <v>0</v>
      </c>
      <c r="D19" s="59">
        <f>SUMIF('Suppl. oplysn. basis'!A:A,B19,'Suppl. oplysn. basis'!D:D)</f>
        <v>0</v>
      </c>
      <c r="E19" s="68">
        <f t="shared" si="0"/>
        <v>0</v>
      </c>
      <c r="F19" s="70" t="str">
        <f t="shared" si="1"/>
        <v>-</v>
      </c>
    </row>
    <row r="20" spans="1:6" ht="12.75" x14ac:dyDescent="0.2">
      <c r="A20" s="4"/>
      <c r="B20" s="16" t="s">
        <v>19</v>
      </c>
      <c r="C20" s="59">
        <f>SUMIF('Suppl. oplysn. basis'!A:A,B20,'Suppl. oplysn. basis'!C:C)</f>
        <v>105</v>
      </c>
      <c r="D20" s="59">
        <f>SUMIF('Suppl. oplysn. basis'!A:A,B20,'Suppl. oplysn. basis'!D:D)</f>
        <v>80</v>
      </c>
      <c r="E20" s="68">
        <f t="shared" si="0"/>
        <v>9.9771772071386697E-2</v>
      </c>
      <c r="F20" s="70">
        <f t="shared" si="1"/>
        <v>-23.80952380952381</v>
      </c>
    </row>
    <row r="21" spans="1:6" ht="12.75" x14ac:dyDescent="0.2">
      <c r="A21" s="4"/>
      <c r="B21" s="16" t="s">
        <v>20</v>
      </c>
      <c r="C21" s="59">
        <f>SUMIF('Suppl. oplysn. basis'!A:A,B21,'Suppl. oplysn. basis'!C:C)</f>
        <v>0</v>
      </c>
      <c r="D21" s="59">
        <f>SUMIF('Suppl. oplysn. basis'!A:A,B21,'Suppl. oplysn. basis'!D:D)</f>
        <v>0</v>
      </c>
      <c r="E21" s="68">
        <f t="shared" si="0"/>
        <v>0</v>
      </c>
      <c r="F21" s="70" t="str">
        <f t="shared" si="1"/>
        <v>-</v>
      </c>
    </row>
    <row r="22" spans="1:6" ht="12.75" x14ac:dyDescent="0.2">
      <c r="A22" s="4"/>
      <c r="B22" s="16" t="s">
        <v>21</v>
      </c>
      <c r="C22" s="59">
        <v>6295</v>
      </c>
      <c r="D22" s="59">
        <f>SUMIF('Suppl. oplysn. basis'!A:A,B22,'Suppl. oplysn. basis'!D:D)</f>
        <v>8064</v>
      </c>
      <c r="E22" s="68">
        <f t="shared" si="0"/>
        <v>10.056994624795781</v>
      </c>
      <c r="F22" s="70">
        <f t="shared" si="1"/>
        <v>28.101667990468627</v>
      </c>
    </row>
    <row r="23" spans="1:6" ht="12.75" x14ac:dyDescent="0.2">
      <c r="A23" s="26"/>
      <c r="B23" s="16" t="s">
        <v>22</v>
      </c>
      <c r="C23" s="59">
        <f>SUMIF('Suppl. oplysn. basis'!A:A,B23,'Suppl. oplysn. basis'!C:C)</f>
        <v>0</v>
      </c>
      <c r="D23" s="59">
        <f>SUMIF('Suppl. oplysn. basis'!A:A,B23,'Suppl. oplysn. basis'!D:D)</f>
        <v>0</v>
      </c>
      <c r="E23" s="68">
        <f t="shared" si="0"/>
        <v>0</v>
      </c>
      <c r="F23" s="70" t="str">
        <f t="shared" si="1"/>
        <v>-</v>
      </c>
    </row>
    <row r="24" spans="1:6" ht="12.75" x14ac:dyDescent="0.2">
      <c r="A24" s="26"/>
      <c r="B24" s="16" t="s">
        <v>23</v>
      </c>
      <c r="C24" s="59">
        <f>SUMIF('Suppl. oplysn. basis'!A:A,B24,'Suppl. oplysn. basis'!C:C)</f>
        <v>0</v>
      </c>
      <c r="D24" s="59">
        <f>SUMIF('Suppl. oplysn. basis'!A:A,B24,'Suppl. oplysn. basis'!D:D)</f>
        <v>0</v>
      </c>
      <c r="E24" s="68">
        <f t="shared" si="0"/>
        <v>0</v>
      </c>
      <c r="F24" s="70" t="str">
        <f t="shared" si="1"/>
        <v>-</v>
      </c>
    </row>
    <row r="25" spans="1:6" ht="12.75" x14ac:dyDescent="0.2">
      <c r="A25" s="26"/>
      <c r="B25" s="16" t="s">
        <v>24</v>
      </c>
      <c r="C25" s="59">
        <f>SUMIF('Suppl. oplysn. basis'!A:A,B25,'Suppl. oplysn. basis'!C:C)</f>
        <v>0</v>
      </c>
      <c r="D25" s="59">
        <f>SUMIF('Suppl. oplysn. basis'!A:A,B25,'Suppl. oplysn. basis'!D:D)</f>
        <v>0</v>
      </c>
      <c r="E25" s="68">
        <f t="shared" si="0"/>
        <v>0</v>
      </c>
      <c r="F25" s="70" t="str">
        <f t="shared" si="1"/>
        <v>-</v>
      </c>
    </row>
    <row r="26" spans="1:6" ht="12.75" x14ac:dyDescent="0.2">
      <c r="A26" s="4">
        <v>6</v>
      </c>
      <c r="B26" s="16" t="s">
        <v>25</v>
      </c>
      <c r="C26" s="59">
        <f>SUMIF('Suppl. oplysn. basis'!A:A,B26,'Suppl. oplysn. basis'!C:C)</f>
        <v>0</v>
      </c>
      <c r="D26" s="59">
        <f>SUMIF('Suppl. oplysn. basis'!A:A,B26,'Suppl. oplysn. basis'!D:D)</f>
        <v>0</v>
      </c>
      <c r="E26" s="68">
        <f t="shared" si="0"/>
        <v>0</v>
      </c>
      <c r="F26" s="70" t="str">
        <f t="shared" si="1"/>
        <v>-</v>
      </c>
    </row>
    <row r="27" spans="1:6" ht="12.75" x14ac:dyDescent="0.2">
      <c r="A27" s="4"/>
      <c r="B27" s="31" t="s">
        <v>69</v>
      </c>
      <c r="C27" s="59">
        <f>SUMIF('Suppl. oplysn. basis'!A:A,B27,'Suppl. oplysn. basis'!C:C)</f>
        <v>3250</v>
      </c>
      <c r="D27" s="59">
        <f>SUMIF('Suppl. oplysn. basis'!A:A,B27,'Suppl. oplysn. basis'!D:D)</f>
        <v>1750</v>
      </c>
      <c r="E27" s="68">
        <f t="shared" si="0"/>
        <v>2.1825075140615842</v>
      </c>
      <c r="F27" s="70">
        <f t="shared" si="1"/>
        <v>-46.153846153846153</v>
      </c>
    </row>
    <row r="28" spans="1:6" ht="12.75" x14ac:dyDescent="0.2">
      <c r="A28" s="4"/>
      <c r="B28" s="77"/>
      <c r="C28" s="78"/>
      <c r="D28" s="78"/>
      <c r="E28" s="68"/>
      <c r="F28" s="70"/>
    </row>
    <row r="29" spans="1:6" ht="13.5" thickBot="1" x14ac:dyDescent="0.25">
      <c r="A29" s="4"/>
      <c r="B29" s="71" t="s">
        <v>26</v>
      </c>
      <c r="C29" s="79">
        <f>SUM(C17:C27)</f>
        <v>80417</v>
      </c>
      <c r="D29" s="79">
        <f>SUM(D17:D27)</f>
        <v>80183</v>
      </c>
      <c r="E29" s="80">
        <f>(D29/D$29)*100</f>
        <v>100</v>
      </c>
      <c r="F29" s="74">
        <f>IF(C29=0,"-",(D29-C29)*100/C29)</f>
        <v>-0.2909832498103635</v>
      </c>
    </row>
    <row r="30" spans="1:6" ht="13.5" thickTop="1" x14ac:dyDescent="0.2">
      <c r="A30" s="4"/>
      <c r="B30" s="75"/>
      <c r="C30" s="76"/>
      <c r="D30" s="76"/>
      <c r="E30" s="68"/>
      <c r="F30" s="70"/>
    </row>
    <row r="31" spans="1:6" ht="12.75" x14ac:dyDescent="0.2">
      <c r="A31" s="4">
        <v>7</v>
      </c>
      <c r="B31" s="75" t="s">
        <v>27</v>
      </c>
      <c r="C31" s="81"/>
      <c r="D31" s="81"/>
      <c r="E31" s="82"/>
      <c r="F31" s="70"/>
    </row>
    <row r="32" spans="1:6" ht="12.75" x14ac:dyDescent="0.2">
      <c r="A32" s="4">
        <v>8</v>
      </c>
      <c r="B32" s="16" t="s">
        <v>28</v>
      </c>
      <c r="C32" s="81"/>
      <c r="D32" s="81"/>
      <c r="E32" s="82"/>
      <c r="F32" s="70" t="str">
        <f t="shared" ref="F32:F38" si="2">IF(C32=0,"-",(D32-C32)*100/C32)</f>
        <v>-</v>
      </c>
    </row>
    <row r="33" spans="1:6" ht="12.75" x14ac:dyDescent="0.2">
      <c r="A33" s="4"/>
      <c r="B33" s="16" t="s">
        <v>29</v>
      </c>
      <c r="C33" s="69">
        <v>130</v>
      </c>
      <c r="D33" s="69">
        <v>130</v>
      </c>
      <c r="E33" s="68"/>
      <c r="F33" s="70">
        <f t="shared" si="2"/>
        <v>0</v>
      </c>
    </row>
    <row r="34" spans="1:6" ht="12.75" x14ac:dyDescent="0.2">
      <c r="A34" s="4"/>
      <c r="B34" s="16" t="s">
        <v>30</v>
      </c>
      <c r="C34" s="69"/>
      <c r="D34" s="69"/>
      <c r="E34" s="68"/>
      <c r="F34" s="70" t="str">
        <f t="shared" si="2"/>
        <v>-</v>
      </c>
    </row>
    <row r="35" spans="1:6" ht="12.75" x14ac:dyDescent="0.2">
      <c r="A35" s="4">
        <v>9</v>
      </c>
      <c r="B35" s="16" t="s">
        <v>31</v>
      </c>
      <c r="C35" s="69">
        <v>100</v>
      </c>
      <c r="D35" s="69">
        <v>100</v>
      </c>
      <c r="E35" s="68"/>
      <c r="F35" s="70">
        <f t="shared" si="2"/>
        <v>0</v>
      </c>
    </row>
    <row r="36" spans="1:6" ht="12.75" x14ac:dyDescent="0.2">
      <c r="A36" s="4"/>
      <c r="B36" s="16" t="s">
        <v>32</v>
      </c>
      <c r="C36" s="69"/>
      <c r="D36" s="69"/>
      <c r="E36" s="68"/>
      <c r="F36" s="70" t="str">
        <f t="shared" si="2"/>
        <v>-</v>
      </c>
    </row>
    <row r="37" spans="1:6" ht="12.75" x14ac:dyDescent="0.2">
      <c r="A37" s="4">
        <v>10</v>
      </c>
      <c r="B37" s="16" t="s">
        <v>33</v>
      </c>
      <c r="C37" s="69">
        <v>450</v>
      </c>
      <c r="D37" s="69">
        <v>470</v>
      </c>
      <c r="E37" s="68"/>
      <c r="F37" s="70">
        <f t="shared" si="2"/>
        <v>4.4444444444444446</v>
      </c>
    </row>
    <row r="38" spans="1:6" ht="12.75" x14ac:dyDescent="0.2">
      <c r="A38" s="4">
        <v>11</v>
      </c>
      <c r="B38" s="16" t="s">
        <v>34</v>
      </c>
      <c r="C38" s="69"/>
      <c r="D38" s="69"/>
      <c r="E38" s="68"/>
      <c r="F38" s="70" t="str">
        <f t="shared" si="2"/>
        <v>-</v>
      </c>
    </row>
    <row r="39" spans="1:6" ht="12.75" x14ac:dyDescent="0.2">
      <c r="A39" s="4"/>
      <c r="B39" s="16"/>
      <c r="C39" s="69"/>
      <c r="D39" s="69"/>
      <c r="E39" s="68"/>
      <c r="F39" s="70"/>
    </row>
    <row r="40" spans="1:6" ht="13.5" thickBot="1" x14ac:dyDescent="0.25">
      <c r="A40" s="4"/>
      <c r="B40" s="71" t="s">
        <v>35</v>
      </c>
      <c r="C40" s="83">
        <f>SUM(C32:C38)</f>
        <v>680</v>
      </c>
      <c r="D40" s="83">
        <f>SUM(D32:D38)</f>
        <v>700</v>
      </c>
      <c r="E40" s="80"/>
      <c r="F40" s="74">
        <f>IF(C40=0,"-",(D40-C40)*100/C40)</f>
        <v>2.9411764705882355</v>
      </c>
    </row>
    <row r="41" spans="1:6" ht="13.5" thickTop="1" x14ac:dyDescent="0.2">
      <c r="A41" s="4"/>
      <c r="B41" s="75"/>
      <c r="C41" s="84"/>
      <c r="D41" s="84"/>
      <c r="E41" s="82"/>
      <c r="F41" s="70"/>
    </row>
    <row r="42" spans="1:6" ht="12.75" x14ac:dyDescent="0.2">
      <c r="A42" s="4"/>
      <c r="B42" s="31"/>
      <c r="C42" s="85"/>
      <c r="D42" s="85"/>
      <c r="E42" s="68"/>
      <c r="F42" s="70"/>
    </row>
    <row r="43" spans="1:6" ht="13.5" thickBot="1" x14ac:dyDescent="0.25">
      <c r="A43" s="4"/>
      <c r="B43" s="71" t="s">
        <v>36</v>
      </c>
      <c r="C43" s="72">
        <f>(C29+C40)</f>
        <v>81097</v>
      </c>
      <c r="D43" s="72">
        <f>(D29+D40)</f>
        <v>80883</v>
      </c>
      <c r="E43" s="73"/>
      <c r="F43" s="74">
        <f>IF(C43=0,"-",(D43-C43)*100/C43)</f>
        <v>-0.26388152459400471</v>
      </c>
    </row>
    <row r="44" spans="1:6" ht="13.5" thickTop="1" x14ac:dyDescent="0.2">
      <c r="A44" s="4"/>
      <c r="B44" s="31"/>
      <c r="C44" s="16"/>
      <c r="D44" s="16"/>
      <c r="E44" s="86"/>
      <c r="F44" s="86"/>
    </row>
    <row r="45" spans="1:6" ht="12.75" x14ac:dyDescent="0.2">
      <c r="A45" s="4"/>
      <c r="B45" s="75" t="s">
        <v>37</v>
      </c>
      <c r="C45" s="69">
        <f>C13-C43</f>
        <v>3313</v>
      </c>
      <c r="D45" s="69">
        <f>D13-D43</f>
        <v>6074</v>
      </c>
      <c r="E45" s="86"/>
      <c r="F45" s="86"/>
    </row>
    <row r="46" spans="1:6" ht="12.75" x14ac:dyDescent="0.2">
      <c r="A46" s="4"/>
      <c r="B46" s="16" t="s">
        <v>38</v>
      </c>
      <c r="C46" s="87">
        <f>(C45/C43)*100</f>
        <v>4.085231266261391</v>
      </c>
      <c r="D46" s="87">
        <f>(D45/D43)*100</f>
        <v>7.5096126503715253</v>
      </c>
      <c r="E46" s="86"/>
      <c r="F46" s="86"/>
    </row>
    <row r="47" spans="1:6" ht="12.75" x14ac:dyDescent="0.2">
      <c r="A47" s="4"/>
      <c r="B47" s="31"/>
      <c r="C47" s="88"/>
      <c r="D47" s="88"/>
      <c r="E47" s="89"/>
      <c r="F47" s="89"/>
    </row>
    <row r="48" spans="1:6" ht="18" x14ac:dyDescent="0.25">
      <c r="A48" s="114" t="str">
        <f>A1</f>
        <v>Mælkeafgiftsfonden - Budget</v>
      </c>
      <c r="B48" s="114"/>
      <c r="C48" s="114"/>
      <c r="D48" s="114"/>
      <c r="E48" s="114"/>
      <c r="F48" s="114"/>
    </row>
    <row r="49" spans="1:6" ht="12.75" x14ac:dyDescent="0.2">
      <c r="A49" s="4"/>
      <c r="B49" s="23"/>
      <c r="C49" s="4"/>
      <c r="D49" s="4"/>
      <c r="E49" s="4"/>
      <c r="F49" s="4"/>
    </row>
    <row r="50" spans="1:6" ht="51" x14ac:dyDescent="0.2">
      <c r="A50" s="90"/>
      <c r="B50" s="91" t="s">
        <v>0</v>
      </c>
      <c r="C50" s="92" t="str">
        <f>C3</f>
        <v>Ændrings-
budget
2023</v>
      </c>
      <c r="D50" s="92" t="str">
        <f>D3</f>
        <v>Budget 
2024</v>
      </c>
      <c r="E50" s="93" t="s">
        <v>1</v>
      </c>
      <c r="F50" s="93" t="s">
        <v>2</v>
      </c>
    </row>
    <row r="51" spans="1:6" ht="12.75" x14ac:dyDescent="0.2">
      <c r="A51" s="94" t="s">
        <v>3</v>
      </c>
      <c r="B51" s="95"/>
      <c r="C51" s="93" t="s">
        <v>4</v>
      </c>
      <c r="D51" s="93" t="s">
        <v>4</v>
      </c>
      <c r="E51" s="93" t="s">
        <v>5</v>
      </c>
      <c r="F51" s="93" t="s">
        <v>6</v>
      </c>
    </row>
    <row r="52" spans="1:6" ht="12.75" x14ac:dyDescent="0.2">
      <c r="A52" s="4"/>
      <c r="B52" s="31"/>
      <c r="C52" s="88"/>
      <c r="D52" s="88"/>
      <c r="E52" s="89"/>
      <c r="F52" s="89"/>
    </row>
    <row r="53" spans="1:6" ht="12.75" x14ac:dyDescent="0.2">
      <c r="A53" s="4"/>
      <c r="B53" s="96" t="s">
        <v>39</v>
      </c>
      <c r="C53" s="97"/>
      <c r="D53" s="97"/>
      <c r="E53" s="98"/>
      <c r="F53" s="98"/>
    </row>
    <row r="54" spans="1:6" ht="12.75" x14ac:dyDescent="0.2">
      <c r="A54" s="4"/>
      <c r="B54" s="75"/>
      <c r="C54" s="69"/>
      <c r="D54" s="69"/>
      <c r="E54" s="86"/>
      <c r="F54" s="86"/>
    </row>
    <row r="55" spans="1:6" ht="12.75" x14ac:dyDescent="0.2">
      <c r="A55" s="4"/>
      <c r="B55" s="75" t="s">
        <v>40</v>
      </c>
      <c r="C55" s="23"/>
      <c r="D55" s="23"/>
      <c r="E55" s="99"/>
      <c r="F55" s="99"/>
    </row>
    <row r="56" spans="1:6" ht="12.75" x14ac:dyDescent="0.2">
      <c r="A56" s="4"/>
      <c r="B56" s="4" t="s">
        <v>112</v>
      </c>
      <c r="C56" s="69">
        <f>'Suppl. oplysn. basis'!C6</f>
        <v>29272</v>
      </c>
      <c r="D56" s="69">
        <f>'Suppl. oplysn. basis'!D6</f>
        <v>30768</v>
      </c>
      <c r="E56" s="86">
        <f t="shared" ref="E56:E67" si="3">(D56/D$69)*100</f>
        <v>38.372223538655327</v>
      </c>
      <c r="F56" s="100">
        <f>IF(C56=0,"-",(D56-C56)*100/C56)</f>
        <v>5.1106859797758952</v>
      </c>
    </row>
    <row r="57" spans="1:6" ht="12.75" x14ac:dyDescent="0.2">
      <c r="A57" s="4"/>
      <c r="B57" s="4" t="s">
        <v>41</v>
      </c>
      <c r="C57" s="69">
        <f>'Suppl. oplysn. basis'!C49</f>
        <v>24008</v>
      </c>
      <c r="D57" s="69">
        <f>'Suppl. oplysn. basis'!D49</f>
        <v>17924</v>
      </c>
      <c r="E57" s="86">
        <f t="shared" si="3"/>
        <v>22.353865532594192</v>
      </c>
      <c r="F57" s="100">
        <f>IF(C57=0,"-",(D57-C57)*100/C57)</f>
        <v>-25.34155281572809</v>
      </c>
    </row>
    <row r="58" spans="1:6" ht="12.75" x14ac:dyDescent="0.2">
      <c r="A58" s="4"/>
      <c r="B58" s="4" t="s">
        <v>42</v>
      </c>
      <c r="C58" s="69">
        <f>'Suppl. oplysn. basis'!C84</f>
        <v>10650</v>
      </c>
      <c r="D58" s="69">
        <f>'Suppl. oplysn. basis'!D84</f>
        <v>13050</v>
      </c>
      <c r="E58" s="86">
        <f t="shared" si="3"/>
        <v>16.275270319144955</v>
      </c>
      <c r="F58" s="100">
        <f>IF(C58=0,"-",(D58-C58)*100/C58)</f>
        <v>22.535211267605632</v>
      </c>
    </row>
    <row r="59" spans="1:6" ht="12.75" x14ac:dyDescent="0.2">
      <c r="A59" s="4"/>
      <c r="B59" s="4" t="s">
        <v>43</v>
      </c>
      <c r="C59" s="69">
        <f>'Suppl. oplysn. basis'!C111</f>
        <v>6663</v>
      </c>
      <c r="D59" s="69">
        <f>'Suppl. oplysn. basis'!D111</f>
        <v>6468</v>
      </c>
      <c r="E59" s="86">
        <f t="shared" si="3"/>
        <v>8.0665477719716154</v>
      </c>
      <c r="F59" s="100">
        <f t="shared" ref="F59" si="4">IF(C59=0,"-",(D59-C59)*100/C59)</f>
        <v>-2.9266096352994149</v>
      </c>
    </row>
    <row r="60" spans="1:6" ht="12.75" x14ac:dyDescent="0.2">
      <c r="A60" s="4"/>
      <c r="B60" s="4" t="s">
        <v>46</v>
      </c>
      <c r="C60" s="69">
        <f>'Suppl. oplysn. basis'!C138</f>
        <v>1900</v>
      </c>
      <c r="D60" s="69">
        <f>'Suppl. oplysn. basis'!D138</f>
        <v>3467</v>
      </c>
      <c r="E60" s="86">
        <f t="shared" si="3"/>
        <v>4.3238591721437212</v>
      </c>
      <c r="F60" s="100">
        <f t="shared" ref="F60:F67" si="5">IF(C60=0,"-",(D60-C60)*100/C60)</f>
        <v>82.473684210526315</v>
      </c>
    </row>
    <row r="61" spans="1:6" ht="12.75" x14ac:dyDescent="0.2">
      <c r="A61" s="4"/>
      <c r="B61" s="4" t="s">
        <v>44</v>
      </c>
      <c r="C61" s="69">
        <f>'Suppl. oplysn. basis'!C162</f>
        <v>1242</v>
      </c>
      <c r="D61" s="69">
        <f>'Suppl. oplysn. basis'!D162</f>
        <v>3432</v>
      </c>
      <c r="E61" s="86">
        <f t="shared" si="3"/>
        <v>4.2802090218624897</v>
      </c>
      <c r="F61" s="100">
        <f>IF(C61=0,"-",(D61-C61)*100/C61)</f>
        <v>176.32850241545893</v>
      </c>
    </row>
    <row r="62" spans="1:6" ht="12.75" x14ac:dyDescent="0.2">
      <c r="A62" s="4"/>
      <c r="B62" s="4" t="s">
        <v>110</v>
      </c>
      <c r="C62" s="69">
        <f>'Suppl. oplysn. basis'!C165</f>
        <v>1140</v>
      </c>
      <c r="D62" s="69">
        <f>'Suppl. oplysn. basis'!D165</f>
        <v>1621</v>
      </c>
      <c r="E62" s="86">
        <f t="shared" si="3"/>
        <v>2.0216255315964728</v>
      </c>
      <c r="F62" s="100">
        <f>IF(C62=0,"-",(D62-C62)*100/C62)</f>
        <v>42.192982456140349</v>
      </c>
    </row>
    <row r="63" spans="1:6" ht="12.75" x14ac:dyDescent="0.2">
      <c r="A63" s="4"/>
      <c r="B63" s="4" t="s">
        <v>45</v>
      </c>
      <c r="C63" s="69">
        <f>'Suppl. oplysn. basis'!C185</f>
        <v>1400</v>
      </c>
      <c r="D63" s="69">
        <f>'Suppl. oplysn. basis'!D185</f>
        <v>1500</v>
      </c>
      <c r="E63" s="86">
        <f t="shared" si="3"/>
        <v>1.8707207263385008</v>
      </c>
      <c r="F63" s="100">
        <f t="shared" si="5"/>
        <v>7.1428571428571432</v>
      </c>
    </row>
    <row r="64" spans="1:6" ht="12.75" x14ac:dyDescent="0.2">
      <c r="A64" s="4"/>
      <c r="B64" s="4" t="s">
        <v>48</v>
      </c>
      <c r="C64" s="69">
        <f>'Suppl. oplysn. basis'!C194</f>
        <v>1250</v>
      </c>
      <c r="D64" s="69">
        <f>'Suppl. oplysn. basis'!D194</f>
        <v>1250</v>
      </c>
      <c r="E64" s="86">
        <f t="shared" si="3"/>
        <v>1.5589339386154171</v>
      </c>
      <c r="F64" s="100">
        <f>IF(C64=0,"-",(D64-C64)*100/C64)</f>
        <v>0</v>
      </c>
    </row>
    <row r="65" spans="1:6" ht="12.75" x14ac:dyDescent="0.2">
      <c r="A65" s="4"/>
      <c r="B65" s="4" t="s">
        <v>106</v>
      </c>
      <c r="C65" s="69">
        <f>'Suppl. oplysn. basis'!C202</f>
        <v>550</v>
      </c>
      <c r="D65" s="69">
        <f>'Suppl. oplysn. basis'!D202</f>
        <v>703</v>
      </c>
      <c r="E65" s="86">
        <f t="shared" si="3"/>
        <v>0.8767444470773107</v>
      </c>
      <c r="F65" s="100">
        <f t="shared" ref="F65" si="6">IF(C65=0,"-",(D65-C65)*100/C65)</f>
        <v>27.818181818181817</v>
      </c>
    </row>
    <row r="66" spans="1:6" ht="12.75" x14ac:dyDescent="0.2">
      <c r="A66" s="4"/>
      <c r="B66" s="4" t="s">
        <v>138</v>
      </c>
      <c r="C66" s="69">
        <v>1342</v>
      </c>
      <c r="D66" s="69">
        <f>'Suppl. oplysn. basis'!D210</f>
        <v>0</v>
      </c>
      <c r="E66" s="86">
        <f t="shared" si="3"/>
        <v>0</v>
      </c>
      <c r="F66" s="100">
        <f t="shared" si="5"/>
        <v>-100</v>
      </c>
    </row>
    <row r="67" spans="1:6" ht="12.75" x14ac:dyDescent="0.2">
      <c r="A67" s="4"/>
      <c r="B67" s="4" t="s">
        <v>47</v>
      </c>
      <c r="C67" s="69">
        <f>'Suppl. oplysn. basis'!C218</f>
        <v>1000</v>
      </c>
      <c r="D67" s="69">
        <f>'Suppl. oplysn. basis'!D218</f>
        <v>0</v>
      </c>
      <c r="E67" s="86">
        <f t="shared" si="3"/>
        <v>0</v>
      </c>
      <c r="F67" s="100">
        <f t="shared" si="5"/>
        <v>-100</v>
      </c>
    </row>
    <row r="68" spans="1:6" ht="12.75" x14ac:dyDescent="0.2">
      <c r="A68" s="4"/>
      <c r="B68" s="4"/>
      <c r="C68" s="69"/>
      <c r="D68" s="69"/>
      <c r="E68" s="86"/>
      <c r="F68" s="100"/>
    </row>
    <row r="69" spans="1:6" ht="13.5" thickBot="1" x14ac:dyDescent="0.25">
      <c r="A69" s="4"/>
      <c r="B69" s="10" t="s">
        <v>49</v>
      </c>
      <c r="C69" s="101">
        <f>SUM(C56:C68)</f>
        <v>80417</v>
      </c>
      <c r="D69" s="101">
        <f>SUM(D56:D68)</f>
        <v>80183</v>
      </c>
      <c r="E69" s="102">
        <f>(D69/D$69)*100</f>
        <v>100</v>
      </c>
      <c r="F69" s="103">
        <f>IF(C69=0,"-",(D69-C69)*100/C69)</f>
        <v>-0.2909832498103635</v>
      </c>
    </row>
    <row r="70" spans="1:6" ht="13.5" thickTop="1" x14ac:dyDescent="0.2">
      <c r="A70" s="4"/>
      <c r="B70" s="23"/>
      <c r="C70" s="81"/>
      <c r="D70" s="81"/>
      <c r="E70" s="99"/>
      <c r="F70" s="100"/>
    </row>
    <row r="71" spans="1:6" ht="12.75" x14ac:dyDescent="0.2">
      <c r="A71" s="4"/>
      <c r="B71" s="23"/>
      <c r="C71" s="81"/>
      <c r="D71" s="81"/>
      <c r="E71" s="99"/>
      <c r="F71" s="100"/>
    </row>
    <row r="72" spans="1:6" x14ac:dyDescent="0.2">
      <c r="C72" s="104">
        <f>C29-C69</f>
        <v>0</v>
      </c>
      <c r="D72" s="104">
        <f>D29-D69</f>
        <v>0</v>
      </c>
    </row>
    <row r="87" ht="29.25" customHeight="1" x14ac:dyDescent="0.2"/>
  </sheetData>
  <mergeCells count="2">
    <mergeCell ref="A1:F1"/>
    <mergeCell ref="A48:F48"/>
  </mergeCells>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topLeftCell="A3" workbookViewId="0">
      <selection activeCell="B13" sqref="B13"/>
    </sheetView>
  </sheetViews>
  <sheetFormatPr defaultRowHeight="12" x14ac:dyDescent="0.2"/>
  <cols>
    <col min="1" max="1" width="44.42578125" style="2" customWidth="1"/>
    <col min="2" max="2" width="59.7109375" style="2" customWidth="1"/>
    <col min="3" max="16384" width="9.140625" style="2"/>
  </cols>
  <sheetData>
    <row r="1" spans="1:2" ht="13.5" thickBot="1" x14ac:dyDescent="0.25">
      <c r="A1" s="116" t="s">
        <v>141</v>
      </c>
      <c r="B1" s="117"/>
    </row>
    <row r="2" spans="1:2" ht="13.5" thickTop="1" x14ac:dyDescent="0.2">
      <c r="A2" s="111" t="s">
        <v>142</v>
      </c>
      <c r="B2" s="107" t="s">
        <v>200</v>
      </c>
    </row>
    <row r="3" spans="1:2" ht="12.75" x14ac:dyDescent="0.2">
      <c r="A3" s="56" t="s">
        <v>143</v>
      </c>
      <c r="B3" s="107" t="s">
        <v>197</v>
      </c>
    </row>
    <row r="4" spans="1:2" ht="12.75" x14ac:dyDescent="0.2">
      <c r="A4" s="57" t="s">
        <v>144</v>
      </c>
      <c r="B4" s="51" t="s">
        <v>199</v>
      </c>
    </row>
    <row r="5" spans="1:2" ht="12.75" x14ac:dyDescent="0.2">
      <c r="A5" s="57" t="s">
        <v>145</v>
      </c>
      <c r="B5" s="51" t="s">
        <v>73</v>
      </c>
    </row>
    <row r="6" spans="1:2" ht="12.75" x14ac:dyDescent="0.2">
      <c r="A6" s="57" t="s">
        <v>146</v>
      </c>
      <c r="B6" s="51" t="s">
        <v>198</v>
      </c>
    </row>
    <row r="7" spans="1:2" ht="12.75" x14ac:dyDescent="0.2">
      <c r="A7" s="57" t="s">
        <v>147</v>
      </c>
      <c r="B7" s="51" t="s">
        <v>73</v>
      </c>
    </row>
    <row r="8" spans="1:2" ht="51" x14ac:dyDescent="0.2">
      <c r="A8" s="57" t="s">
        <v>148</v>
      </c>
      <c r="B8" s="51" t="s">
        <v>74</v>
      </c>
    </row>
    <row r="9" spans="1:2" ht="24" customHeight="1" x14ac:dyDescent="0.2">
      <c r="A9" s="1" t="s">
        <v>149</v>
      </c>
      <c r="B9" s="51" t="s">
        <v>73</v>
      </c>
    </row>
    <row r="10" spans="1:2" ht="12.75" x14ac:dyDescent="0.2">
      <c r="A10" s="1" t="s">
        <v>152</v>
      </c>
      <c r="B10" s="51" t="s">
        <v>151</v>
      </c>
    </row>
    <row r="11" spans="1:2" ht="65.25" customHeight="1" x14ac:dyDescent="0.2">
      <c r="A11" s="1" t="s">
        <v>153</v>
      </c>
      <c r="B11" s="51" t="s">
        <v>201</v>
      </c>
    </row>
    <row r="12" spans="1:2" ht="12.75" x14ac:dyDescent="0.2">
      <c r="A12" s="1" t="s">
        <v>154</v>
      </c>
      <c r="B12" s="52" t="s">
        <v>73</v>
      </c>
    </row>
    <row r="13" spans="1:2" ht="146.25" customHeight="1" x14ac:dyDescent="0.2">
      <c r="A13" s="1" t="s">
        <v>150</v>
      </c>
      <c r="B13" s="51" t="s">
        <v>209</v>
      </c>
    </row>
  </sheetData>
  <mergeCells count="1">
    <mergeCell ref="A1:B1"/>
  </mergeCells>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5"/>
  <sheetViews>
    <sheetView view="pageBreakPreview" topLeftCell="A187" zoomScaleNormal="100" zoomScaleSheetLayoutView="100" workbookViewId="0">
      <selection activeCell="G219" sqref="G219"/>
    </sheetView>
  </sheetViews>
  <sheetFormatPr defaultRowHeight="12" x14ac:dyDescent="0.2"/>
  <cols>
    <col min="1" max="1" width="6.85546875" style="2" customWidth="1"/>
    <col min="2" max="2" width="55.42578125" style="2" customWidth="1"/>
    <col min="3" max="4" width="11.140625" style="2" customWidth="1"/>
    <col min="5" max="6" width="13.28515625" style="2" customWidth="1"/>
    <col min="7" max="7" width="36" style="2" customWidth="1"/>
    <col min="8" max="16384" width="9.140625" style="2"/>
  </cols>
  <sheetData>
    <row r="1" spans="1:8" ht="18" x14ac:dyDescent="0.25">
      <c r="A1" s="3"/>
      <c r="B1" s="118" t="s">
        <v>160</v>
      </c>
      <c r="C1" s="118"/>
      <c r="D1" s="118"/>
      <c r="E1" s="4"/>
      <c r="F1" s="4"/>
    </row>
    <row r="2" spans="1:8" ht="12.75" x14ac:dyDescent="0.2">
      <c r="A2" s="3"/>
      <c r="B2" s="4"/>
      <c r="C2" s="4"/>
      <c r="D2" s="4"/>
      <c r="E2" s="4"/>
      <c r="F2" s="4"/>
    </row>
    <row r="3" spans="1:8" ht="12.75" customHeight="1" x14ac:dyDescent="0.2">
      <c r="A3" s="5"/>
      <c r="B3" s="6" t="s">
        <v>0</v>
      </c>
      <c r="C3" s="119" t="str">
        <f>'budgetskema Basis'!C3</f>
        <v>Ændrings-
budget
2023</v>
      </c>
      <c r="D3" s="119" t="str">
        <f>'budgetskema Basis'!D3</f>
        <v>Budget 
2024</v>
      </c>
      <c r="E3" s="119" t="s">
        <v>50</v>
      </c>
      <c r="F3" s="110"/>
    </row>
    <row r="4" spans="1:8" ht="19.5" customHeight="1" x14ac:dyDescent="0.2">
      <c r="A4" s="7" t="s">
        <v>3</v>
      </c>
      <c r="B4" s="8"/>
      <c r="C4" s="121"/>
      <c r="D4" s="121"/>
      <c r="E4" s="121"/>
      <c r="F4" s="22"/>
    </row>
    <row r="5" spans="1:8" ht="12.75" x14ac:dyDescent="0.2">
      <c r="A5" s="3"/>
      <c r="B5" s="4"/>
      <c r="C5" s="22"/>
      <c r="D5" s="22"/>
      <c r="E5" s="22"/>
      <c r="F5" s="22"/>
    </row>
    <row r="6" spans="1:8" ht="13.5" thickBot="1" x14ac:dyDescent="0.25">
      <c r="A6" s="10" t="s">
        <v>111</v>
      </c>
      <c r="B6" s="11"/>
      <c r="C6" s="54">
        <f>C150+C42+C36</f>
        <v>29272</v>
      </c>
      <c r="D6" s="54">
        <f>D42+D36</f>
        <v>30768</v>
      </c>
      <c r="E6" s="12"/>
      <c r="F6" s="4"/>
    </row>
    <row r="7" spans="1:8" ht="13.5" thickTop="1" x14ac:dyDescent="0.2">
      <c r="A7" s="3"/>
      <c r="B7" s="23"/>
      <c r="C7" s="14"/>
      <c r="D7" s="14"/>
      <c r="E7" s="4"/>
      <c r="F7" s="4"/>
    </row>
    <row r="8" spans="1:8" ht="12.75" x14ac:dyDescent="0.2">
      <c r="A8" s="3"/>
      <c r="B8" s="13" t="s">
        <v>51</v>
      </c>
      <c r="C8" s="14"/>
      <c r="D8" s="14"/>
      <c r="E8" s="4"/>
      <c r="F8" s="4"/>
    </row>
    <row r="9" spans="1:8" ht="12.75" x14ac:dyDescent="0.2">
      <c r="A9" s="18">
        <v>1</v>
      </c>
      <c r="B9" s="16" t="s">
        <v>163</v>
      </c>
      <c r="C9" s="24">
        <v>0</v>
      </c>
      <c r="D9" s="24">
        <v>3834</v>
      </c>
      <c r="E9" s="18" t="s">
        <v>88</v>
      </c>
      <c r="F9" s="18"/>
    </row>
    <row r="10" spans="1:8" ht="12.75" x14ac:dyDescent="0.2">
      <c r="A10" s="18">
        <f t="shared" ref="A10:A17" si="0">A9+1</f>
        <v>2</v>
      </c>
      <c r="B10" s="16" t="s">
        <v>99</v>
      </c>
      <c r="C10" s="24">
        <v>3223</v>
      </c>
      <c r="D10" s="24">
        <v>2825</v>
      </c>
      <c r="E10" s="18" t="s">
        <v>88</v>
      </c>
      <c r="F10" s="18"/>
    </row>
    <row r="11" spans="1:8" ht="12.75" x14ac:dyDescent="0.2">
      <c r="A11" s="18">
        <f t="shared" si="0"/>
        <v>3</v>
      </c>
      <c r="B11" s="16" t="s">
        <v>161</v>
      </c>
      <c r="C11" s="24">
        <v>0</v>
      </c>
      <c r="D11" s="24">
        <v>2000</v>
      </c>
      <c r="E11" s="18" t="s">
        <v>88</v>
      </c>
      <c r="F11" s="18" t="s">
        <v>109</v>
      </c>
    </row>
    <row r="12" spans="1:8" ht="12.75" x14ac:dyDescent="0.2">
      <c r="A12" s="18">
        <f t="shared" si="0"/>
        <v>4</v>
      </c>
      <c r="B12" s="16" t="s">
        <v>72</v>
      </c>
      <c r="C12" s="24">
        <v>1940</v>
      </c>
      <c r="D12" s="24">
        <v>1901</v>
      </c>
      <c r="E12" s="18" t="s">
        <v>88</v>
      </c>
      <c r="F12" s="18"/>
    </row>
    <row r="13" spans="1:8" ht="12.75" x14ac:dyDescent="0.2">
      <c r="A13" s="18">
        <f t="shared" si="0"/>
        <v>5</v>
      </c>
      <c r="B13" s="108" t="s">
        <v>166</v>
      </c>
      <c r="C13" s="24">
        <v>0</v>
      </c>
      <c r="D13" s="24">
        <v>1347</v>
      </c>
      <c r="E13" s="18" t="s">
        <v>88</v>
      </c>
      <c r="F13" s="18"/>
    </row>
    <row r="14" spans="1:8" ht="12.75" x14ac:dyDescent="0.2">
      <c r="A14" s="18">
        <f t="shared" si="0"/>
        <v>6</v>
      </c>
      <c r="B14" s="16" t="s">
        <v>162</v>
      </c>
      <c r="C14" s="24">
        <v>0</v>
      </c>
      <c r="D14" s="24">
        <v>1300</v>
      </c>
      <c r="E14" s="18" t="s">
        <v>88</v>
      </c>
      <c r="F14" s="18"/>
    </row>
    <row r="15" spans="1:8" ht="12.75" x14ac:dyDescent="0.2">
      <c r="A15" s="18">
        <f t="shared" si="0"/>
        <v>7</v>
      </c>
      <c r="B15" s="16" t="s">
        <v>114</v>
      </c>
      <c r="C15" s="24">
        <v>884</v>
      </c>
      <c r="D15" s="24">
        <v>1100</v>
      </c>
      <c r="E15" s="18" t="s">
        <v>88</v>
      </c>
      <c r="F15" s="18"/>
    </row>
    <row r="16" spans="1:8" ht="12.75" x14ac:dyDescent="0.2">
      <c r="A16" s="18">
        <f t="shared" si="0"/>
        <v>8</v>
      </c>
      <c r="B16" s="16" t="s">
        <v>113</v>
      </c>
      <c r="C16" s="24">
        <v>1006</v>
      </c>
      <c r="D16" s="24">
        <v>1004</v>
      </c>
      <c r="E16" s="18" t="s">
        <v>88</v>
      </c>
      <c r="F16" s="18"/>
      <c r="G16" s="16"/>
      <c r="H16" s="42"/>
    </row>
    <row r="17" spans="1:8" ht="12.75" x14ac:dyDescent="0.2">
      <c r="A17" s="18">
        <f t="shared" si="0"/>
        <v>9</v>
      </c>
      <c r="B17" s="16" t="s">
        <v>155</v>
      </c>
      <c r="C17" s="24">
        <v>600</v>
      </c>
      <c r="D17" s="24">
        <v>1000</v>
      </c>
      <c r="E17" s="18" t="s">
        <v>88</v>
      </c>
      <c r="F17" s="18"/>
      <c r="G17" s="16"/>
      <c r="H17" s="43"/>
    </row>
    <row r="18" spans="1:8" ht="12.75" x14ac:dyDescent="0.2">
      <c r="A18" s="18">
        <f t="shared" ref="A18:A28" si="1">A17+1</f>
        <v>10</v>
      </c>
      <c r="B18" s="16" t="s">
        <v>181</v>
      </c>
      <c r="C18" s="24">
        <v>1615</v>
      </c>
      <c r="D18" s="24">
        <v>975</v>
      </c>
      <c r="E18" s="18" t="s">
        <v>88</v>
      </c>
      <c r="F18" s="18" t="s">
        <v>109</v>
      </c>
      <c r="G18" s="16"/>
      <c r="H18" s="43"/>
    </row>
    <row r="19" spans="1:8" ht="12.75" x14ac:dyDescent="0.2">
      <c r="A19" s="18">
        <f t="shared" si="1"/>
        <v>11</v>
      </c>
      <c r="B19" s="16" t="s">
        <v>167</v>
      </c>
      <c r="C19" s="24">
        <v>0</v>
      </c>
      <c r="D19" s="24">
        <v>930</v>
      </c>
      <c r="E19" s="18" t="s">
        <v>88</v>
      </c>
      <c r="F19" s="18"/>
    </row>
    <row r="20" spans="1:8" ht="12.75" x14ac:dyDescent="0.2">
      <c r="A20" s="18">
        <f t="shared" si="1"/>
        <v>12</v>
      </c>
      <c r="B20" s="16" t="s">
        <v>165</v>
      </c>
      <c r="C20" s="24">
        <v>0</v>
      </c>
      <c r="D20" s="24">
        <v>850</v>
      </c>
      <c r="E20" s="18" t="s">
        <v>88</v>
      </c>
      <c r="F20" s="18"/>
    </row>
    <row r="21" spans="1:8" ht="12.75" x14ac:dyDescent="0.2">
      <c r="A21" s="18">
        <f t="shared" si="1"/>
        <v>13</v>
      </c>
      <c r="B21" s="16" t="s">
        <v>115</v>
      </c>
      <c r="C21" s="24">
        <v>713</v>
      </c>
      <c r="D21" s="24">
        <v>775</v>
      </c>
      <c r="E21" s="18" t="s">
        <v>88</v>
      </c>
      <c r="F21" s="18"/>
    </row>
    <row r="22" spans="1:8" ht="12.75" x14ac:dyDescent="0.2">
      <c r="A22" s="18">
        <f t="shared" si="1"/>
        <v>14</v>
      </c>
      <c r="B22" s="16" t="s">
        <v>164</v>
      </c>
      <c r="C22" s="24">
        <v>0</v>
      </c>
      <c r="D22" s="24">
        <v>773</v>
      </c>
      <c r="E22" s="18" t="s">
        <v>88</v>
      </c>
      <c r="F22" s="18"/>
    </row>
    <row r="23" spans="1:8" ht="12.75" x14ac:dyDescent="0.2">
      <c r="A23" s="18">
        <f t="shared" si="1"/>
        <v>15</v>
      </c>
      <c r="B23" s="16" t="s">
        <v>156</v>
      </c>
      <c r="C23" s="24">
        <v>607</v>
      </c>
      <c r="D23" s="24">
        <v>755</v>
      </c>
      <c r="E23" s="18" t="s">
        <v>88</v>
      </c>
      <c r="F23" s="18"/>
    </row>
    <row r="24" spans="1:8" ht="12.75" x14ac:dyDescent="0.2">
      <c r="A24" s="18">
        <f t="shared" si="1"/>
        <v>16</v>
      </c>
      <c r="B24" s="16" t="s">
        <v>116</v>
      </c>
      <c r="C24" s="24">
        <v>600</v>
      </c>
      <c r="D24" s="24">
        <v>600</v>
      </c>
      <c r="E24" s="18" t="s">
        <v>88</v>
      </c>
      <c r="F24" s="18"/>
    </row>
    <row r="25" spans="1:8" ht="12.75" x14ac:dyDescent="0.2">
      <c r="A25" s="18">
        <f t="shared" si="1"/>
        <v>17</v>
      </c>
      <c r="B25" s="16" t="s">
        <v>117</v>
      </c>
      <c r="C25" s="24">
        <v>506</v>
      </c>
      <c r="D25" s="24">
        <v>569</v>
      </c>
      <c r="E25" s="18" t="s">
        <v>88</v>
      </c>
      <c r="F25" s="18"/>
    </row>
    <row r="26" spans="1:8" ht="12.75" x14ac:dyDescent="0.2">
      <c r="A26" s="18">
        <f t="shared" si="1"/>
        <v>18</v>
      </c>
      <c r="B26" s="16" t="s">
        <v>98</v>
      </c>
      <c r="C26" s="24">
        <v>600</v>
      </c>
      <c r="D26" s="24">
        <v>500</v>
      </c>
      <c r="E26" s="18" t="s">
        <v>88</v>
      </c>
      <c r="F26" s="18"/>
    </row>
    <row r="27" spans="1:8" ht="12.75" x14ac:dyDescent="0.2">
      <c r="A27" s="18">
        <f t="shared" si="1"/>
        <v>19</v>
      </c>
      <c r="B27" s="16" t="s">
        <v>118</v>
      </c>
      <c r="C27" s="24">
        <v>444</v>
      </c>
      <c r="D27" s="24">
        <v>401</v>
      </c>
      <c r="E27" s="18" t="s">
        <v>88</v>
      </c>
      <c r="F27" s="18"/>
    </row>
    <row r="28" spans="1:8" ht="12.75" x14ac:dyDescent="0.2">
      <c r="A28" s="18">
        <f t="shared" si="1"/>
        <v>20</v>
      </c>
      <c r="B28" s="16" t="s">
        <v>119</v>
      </c>
      <c r="C28" s="24">
        <v>200</v>
      </c>
      <c r="D28" s="24">
        <v>132</v>
      </c>
      <c r="E28" s="18" t="s">
        <v>88</v>
      </c>
      <c r="F28" s="18" t="s">
        <v>109</v>
      </c>
    </row>
    <row r="29" spans="1:8" ht="12.75" x14ac:dyDescent="0.2">
      <c r="A29" s="18"/>
      <c r="B29" s="16" t="s">
        <v>78</v>
      </c>
      <c r="C29" s="24">
        <v>4000</v>
      </c>
      <c r="D29" s="24">
        <v>0</v>
      </c>
      <c r="E29" s="18" t="s">
        <v>88</v>
      </c>
      <c r="F29" s="18"/>
    </row>
    <row r="30" spans="1:8" ht="12.75" x14ac:dyDescent="0.2">
      <c r="A30" s="18"/>
      <c r="B30" s="16" t="s">
        <v>108</v>
      </c>
      <c r="C30" s="24">
        <v>2935</v>
      </c>
      <c r="D30" s="24">
        <v>0</v>
      </c>
      <c r="E30" s="18" t="s">
        <v>88</v>
      </c>
      <c r="F30" s="18" t="s">
        <v>109</v>
      </c>
    </row>
    <row r="31" spans="1:8" ht="12.75" x14ac:dyDescent="0.2">
      <c r="A31" s="18"/>
      <c r="B31" s="16" t="s">
        <v>80</v>
      </c>
      <c r="C31" s="24">
        <v>1300</v>
      </c>
      <c r="D31" s="24">
        <v>0</v>
      </c>
      <c r="E31" s="18" t="s">
        <v>88</v>
      </c>
      <c r="F31" s="18"/>
    </row>
    <row r="32" spans="1:8" ht="12.75" x14ac:dyDescent="0.2">
      <c r="A32" s="18"/>
      <c r="B32" s="16" t="s">
        <v>97</v>
      </c>
      <c r="C32" s="24">
        <v>454</v>
      </c>
      <c r="D32" s="24">
        <v>0</v>
      </c>
      <c r="E32" s="18" t="s">
        <v>88</v>
      </c>
      <c r="F32" s="18"/>
    </row>
    <row r="33" spans="1:6" ht="12.75" x14ac:dyDescent="0.2">
      <c r="A33" s="18"/>
      <c r="B33" s="16" t="s">
        <v>79</v>
      </c>
      <c r="C33" s="24">
        <v>1000</v>
      </c>
      <c r="D33" s="24">
        <v>0</v>
      </c>
      <c r="E33" s="18" t="s">
        <v>88</v>
      </c>
      <c r="F33" s="18"/>
    </row>
    <row r="34" spans="1:6" ht="12.75" x14ac:dyDescent="0.2">
      <c r="A34" s="18"/>
      <c r="B34" s="16" t="s">
        <v>96</v>
      </c>
      <c r="C34" s="24">
        <v>350</v>
      </c>
      <c r="D34" s="24">
        <v>0</v>
      </c>
      <c r="E34" s="18" t="s">
        <v>88</v>
      </c>
      <c r="F34" s="18"/>
    </row>
    <row r="35" spans="1:6" ht="12.75" x14ac:dyDescent="0.2">
      <c r="A35" s="3"/>
      <c r="B35" s="16"/>
      <c r="C35" s="27"/>
      <c r="D35" s="27"/>
      <c r="E35" s="4"/>
      <c r="F35" s="4"/>
    </row>
    <row r="36" spans="1:6" ht="13.5" thickBot="1" x14ac:dyDescent="0.25">
      <c r="A36" s="21" t="s">
        <v>17</v>
      </c>
      <c r="B36" s="11"/>
      <c r="C36" s="53">
        <f>SUM(C9:C35)</f>
        <v>22977</v>
      </c>
      <c r="D36" s="53">
        <f>SUM(D9:D35)</f>
        <v>23571</v>
      </c>
      <c r="E36" s="21"/>
      <c r="F36" s="13"/>
    </row>
    <row r="37" spans="1:6" ht="13.5" thickTop="1" x14ac:dyDescent="0.2">
      <c r="A37" s="13"/>
      <c r="B37" s="31"/>
      <c r="C37" s="24"/>
      <c r="D37" s="24"/>
      <c r="E37" s="13"/>
      <c r="F37" s="13"/>
    </row>
    <row r="38" spans="1:6" ht="12.75" x14ac:dyDescent="0.2">
      <c r="A38" s="3"/>
      <c r="B38" s="23"/>
      <c r="C38" s="14"/>
      <c r="D38" s="14"/>
      <c r="E38" s="4"/>
      <c r="F38" s="4"/>
    </row>
    <row r="39" spans="1:6" ht="12.75" x14ac:dyDescent="0.2">
      <c r="A39" s="3"/>
      <c r="B39" s="13" t="s">
        <v>168</v>
      </c>
      <c r="C39" s="14"/>
      <c r="D39" s="14"/>
      <c r="E39" s="4"/>
      <c r="F39" s="4"/>
    </row>
    <row r="40" spans="1:6" ht="12.75" x14ac:dyDescent="0.2">
      <c r="A40" s="3">
        <f>A28+1</f>
        <v>21</v>
      </c>
      <c r="B40" s="26" t="s">
        <v>53</v>
      </c>
      <c r="C40" s="24">
        <v>6295</v>
      </c>
      <c r="D40" s="24">
        <v>7197</v>
      </c>
      <c r="E40" s="3" t="s">
        <v>89</v>
      </c>
      <c r="F40" s="3"/>
    </row>
    <row r="41" spans="1:6" ht="12.75" x14ac:dyDescent="0.2">
      <c r="A41" s="3"/>
      <c r="B41" s="26"/>
      <c r="C41" s="14"/>
      <c r="D41" s="14"/>
      <c r="E41" s="4"/>
      <c r="F41" s="4"/>
    </row>
    <row r="42" spans="1:6" ht="13.5" thickBot="1" x14ac:dyDescent="0.25">
      <c r="A42" s="21" t="s">
        <v>21</v>
      </c>
      <c r="B42" s="11"/>
      <c r="C42" s="53">
        <f>SUM(C40:C41)</f>
        <v>6295</v>
      </c>
      <c r="D42" s="53">
        <f>SUM(D40:D41)</f>
        <v>7197</v>
      </c>
      <c r="E42" s="12"/>
      <c r="F42" s="4"/>
    </row>
    <row r="43" spans="1:6" ht="13.5" thickTop="1" x14ac:dyDescent="0.2">
      <c r="A43" s="3"/>
      <c r="B43" s="13"/>
      <c r="C43" s="14"/>
      <c r="D43" s="14"/>
      <c r="E43" s="4"/>
      <c r="F43" s="4"/>
    </row>
    <row r="44" spans="1:6" ht="18" x14ac:dyDescent="0.25">
      <c r="A44" s="3"/>
      <c r="B44" s="118" t="str">
        <f>B1</f>
        <v>Supplerende oplysninger - budget 2024</v>
      </c>
      <c r="C44" s="118"/>
      <c r="D44" s="118"/>
      <c r="E44" s="4"/>
      <c r="F44" s="4"/>
    </row>
    <row r="45" spans="1:6" ht="12.75" x14ac:dyDescent="0.2">
      <c r="A45" s="3"/>
      <c r="B45" s="4"/>
      <c r="C45" s="4"/>
      <c r="D45" s="4"/>
      <c r="E45" s="4"/>
      <c r="F45" s="4"/>
    </row>
    <row r="46" spans="1:6" ht="12.75" customHeight="1" x14ac:dyDescent="0.2">
      <c r="A46" s="5"/>
      <c r="B46" s="6" t="s">
        <v>0</v>
      </c>
      <c r="C46" s="119" t="str">
        <f>C3</f>
        <v>Ændrings-
budget
2023</v>
      </c>
      <c r="D46" s="119" t="str">
        <f>D3</f>
        <v>Budget 
2024</v>
      </c>
      <c r="E46" s="119" t="s">
        <v>50</v>
      </c>
      <c r="F46" s="110"/>
    </row>
    <row r="47" spans="1:6" ht="19.5" customHeight="1" x14ac:dyDescent="0.2">
      <c r="A47" s="7" t="s">
        <v>3</v>
      </c>
      <c r="B47" s="8"/>
      <c r="C47" s="121"/>
      <c r="D47" s="121"/>
      <c r="E47" s="121"/>
      <c r="F47" s="22"/>
    </row>
    <row r="48" spans="1:6" ht="12.75" x14ac:dyDescent="0.2">
      <c r="A48" s="3"/>
      <c r="B48" s="4"/>
      <c r="C48" s="4"/>
      <c r="D48" s="4"/>
      <c r="E48" s="4"/>
      <c r="F48" s="4"/>
    </row>
    <row r="49" spans="1:7" ht="13.5" thickBot="1" x14ac:dyDescent="0.25">
      <c r="A49" s="10" t="s">
        <v>77</v>
      </c>
      <c r="B49" s="11"/>
      <c r="C49" s="54">
        <f>C64+C77</f>
        <v>24008</v>
      </c>
      <c r="D49" s="54">
        <f>D64+D77</f>
        <v>17924</v>
      </c>
      <c r="E49" s="12"/>
      <c r="F49" s="4"/>
    </row>
    <row r="50" spans="1:7" ht="13.5" thickTop="1" x14ac:dyDescent="0.2">
      <c r="A50" s="3"/>
      <c r="B50" s="13"/>
      <c r="C50" s="14"/>
      <c r="D50" s="14"/>
      <c r="E50" s="4"/>
      <c r="F50" s="4"/>
    </row>
    <row r="51" spans="1:7" ht="12.75" x14ac:dyDescent="0.2">
      <c r="A51" s="3"/>
      <c r="B51" s="13" t="s">
        <v>51</v>
      </c>
      <c r="C51" s="14"/>
      <c r="D51" s="14"/>
      <c r="E51" s="4"/>
      <c r="F51" s="4"/>
    </row>
    <row r="52" spans="1:7" ht="12.75" x14ac:dyDescent="0.2">
      <c r="A52" s="18">
        <f>A40+1</f>
        <v>22</v>
      </c>
      <c r="B52" s="16" t="s">
        <v>103</v>
      </c>
      <c r="C52" s="17">
        <v>3304</v>
      </c>
      <c r="D52" s="24">
        <v>4310</v>
      </c>
      <c r="E52" s="18" t="s">
        <v>88</v>
      </c>
      <c r="F52" s="18" t="s">
        <v>109</v>
      </c>
      <c r="G52" s="43"/>
    </row>
    <row r="53" spans="1:7" ht="12.75" x14ac:dyDescent="0.2">
      <c r="A53" s="15">
        <f t="shared" ref="A53:A60" si="2">A52+1</f>
        <v>23</v>
      </c>
      <c r="B53" s="16" t="s">
        <v>104</v>
      </c>
      <c r="C53" s="17">
        <v>2980</v>
      </c>
      <c r="D53" s="24">
        <v>3080</v>
      </c>
      <c r="E53" s="18" t="s">
        <v>88</v>
      </c>
      <c r="F53" s="18"/>
      <c r="G53" s="42"/>
    </row>
    <row r="54" spans="1:7" ht="12.75" x14ac:dyDescent="0.2">
      <c r="A54" s="15">
        <f t="shared" si="2"/>
        <v>24</v>
      </c>
      <c r="B54" s="16" t="s">
        <v>171</v>
      </c>
      <c r="C54" s="17">
        <v>0</v>
      </c>
      <c r="D54" s="24">
        <v>1951</v>
      </c>
      <c r="E54" s="18" t="s">
        <v>88</v>
      </c>
      <c r="F54" s="18" t="s">
        <v>109</v>
      </c>
      <c r="G54" s="42"/>
    </row>
    <row r="55" spans="1:7" ht="12.75" x14ac:dyDescent="0.2">
      <c r="A55" s="15">
        <f t="shared" si="2"/>
        <v>25</v>
      </c>
      <c r="B55" s="16" t="s">
        <v>102</v>
      </c>
      <c r="C55" s="17">
        <v>2425</v>
      </c>
      <c r="D55" s="24">
        <v>1822</v>
      </c>
      <c r="E55" s="18" t="s">
        <v>88</v>
      </c>
      <c r="F55" s="18"/>
      <c r="G55" s="43"/>
    </row>
    <row r="56" spans="1:7" ht="12.75" x14ac:dyDescent="0.2">
      <c r="A56" s="15">
        <f t="shared" si="2"/>
        <v>26</v>
      </c>
      <c r="B56" s="19" t="s">
        <v>173</v>
      </c>
      <c r="C56" s="17">
        <v>0</v>
      </c>
      <c r="D56" s="24">
        <v>868</v>
      </c>
      <c r="E56" s="18" t="s">
        <v>88</v>
      </c>
      <c r="F56" s="18"/>
      <c r="G56" s="42"/>
    </row>
    <row r="57" spans="1:7" ht="12.75" x14ac:dyDescent="0.2">
      <c r="A57" s="15">
        <f t="shared" si="2"/>
        <v>27</v>
      </c>
      <c r="B57" s="19" t="s">
        <v>172</v>
      </c>
      <c r="C57" s="17">
        <v>0</v>
      </c>
      <c r="D57" s="24">
        <v>812</v>
      </c>
      <c r="E57" s="18" t="s">
        <v>175</v>
      </c>
      <c r="F57" s="18" t="s">
        <v>109</v>
      </c>
      <c r="G57" s="42"/>
    </row>
    <row r="58" spans="1:7" ht="12.75" x14ac:dyDescent="0.2">
      <c r="A58" s="15">
        <f t="shared" si="2"/>
        <v>28</v>
      </c>
      <c r="B58" s="19" t="s">
        <v>174</v>
      </c>
      <c r="C58" s="17">
        <v>0</v>
      </c>
      <c r="D58" s="24">
        <v>661</v>
      </c>
      <c r="E58" s="18" t="s">
        <v>88</v>
      </c>
      <c r="F58" s="18"/>
      <c r="G58" s="42"/>
    </row>
    <row r="59" spans="1:7" ht="12.75" x14ac:dyDescent="0.2">
      <c r="A59" s="15">
        <f t="shared" si="2"/>
        <v>29</v>
      </c>
      <c r="B59" s="16" t="s">
        <v>83</v>
      </c>
      <c r="C59" s="17">
        <v>3394</v>
      </c>
      <c r="D59" s="24">
        <v>635</v>
      </c>
      <c r="E59" s="18" t="s">
        <v>88</v>
      </c>
      <c r="F59" s="18"/>
      <c r="G59" s="42"/>
    </row>
    <row r="60" spans="1:7" ht="12.75" x14ac:dyDescent="0.2">
      <c r="A60" s="15">
        <f t="shared" si="2"/>
        <v>30</v>
      </c>
      <c r="B60" s="16" t="s">
        <v>157</v>
      </c>
      <c r="C60" s="17">
        <v>1362</v>
      </c>
      <c r="D60" s="24">
        <v>130</v>
      </c>
      <c r="E60" s="18" t="s">
        <v>88</v>
      </c>
      <c r="F60" s="18" t="s">
        <v>109</v>
      </c>
      <c r="G60" s="42"/>
    </row>
    <row r="61" spans="1:7" ht="12.75" x14ac:dyDescent="0.2">
      <c r="A61" s="15"/>
      <c r="B61" s="16" t="s">
        <v>71</v>
      </c>
      <c r="C61" s="17">
        <v>3536</v>
      </c>
      <c r="D61" s="24">
        <v>0</v>
      </c>
      <c r="E61" s="18" t="s">
        <v>88</v>
      </c>
      <c r="F61" s="18" t="s">
        <v>109</v>
      </c>
      <c r="G61" s="42"/>
    </row>
    <row r="62" spans="1:7" ht="12.75" x14ac:dyDescent="0.2">
      <c r="A62" s="15"/>
      <c r="B62" s="16" t="s">
        <v>123</v>
      </c>
      <c r="C62" s="17">
        <v>1714</v>
      </c>
      <c r="D62" s="24">
        <v>0</v>
      </c>
      <c r="E62" s="18" t="s">
        <v>88</v>
      </c>
      <c r="F62" s="18"/>
      <c r="G62" s="42"/>
    </row>
    <row r="63" spans="1:7" ht="12.75" x14ac:dyDescent="0.2">
      <c r="A63" s="15"/>
      <c r="B63" s="20"/>
      <c r="C63" s="17"/>
      <c r="D63" s="17"/>
      <c r="E63" s="18"/>
      <c r="F63" s="18"/>
      <c r="G63" s="42"/>
    </row>
    <row r="64" spans="1:7" ht="13.5" thickBot="1" x14ac:dyDescent="0.25">
      <c r="A64" s="21" t="s">
        <v>17</v>
      </c>
      <c r="B64" s="11"/>
      <c r="C64" s="53">
        <f>SUM(C52:C63)</f>
        <v>18715</v>
      </c>
      <c r="D64" s="53">
        <f>SUM(D52:D63)</f>
        <v>14269</v>
      </c>
      <c r="E64" s="12"/>
      <c r="F64" s="18"/>
      <c r="G64" s="42"/>
    </row>
    <row r="65" spans="1:7" ht="13.5" thickTop="1" x14ac:dyDescent="0.2">
      <c r="A65" s="15"/>
      <c r="B65" s="13"/>
      <c r="C65" s="14"/>
      <c r="D65" s="14"/>
      <c r="E65" s="4"/>
      <c r="F65" s="18"/>
      <c r="G65" s="42"/>
    </row>
    <row r="66" spans="1:7" ht="12.75" x14ac:dyDescent="0.2">
      <c r="A66" s="15"/>
      <c r="B66" s="13" t="s">
        <v>52</v>
      </c>
      <c r="C66" s="14"/>
      <c r="D66" s="14"/>
      <c r="E66" s="4"/>
      <c r="F66" s="18"/>
      <c r="G66" s="42"/>
    </row>
    <row r="67" spans="1:7" ht="12.75" x14ac:dyDescent="0.2">
      <c r="A67" s="15">
        <f>A60+1</f>
        <v>31</v>
      </c>
      <c r="B67" s="109" t="s">
        <v>120</v>
      </c>
      <c r="C67" s="27">
        <v>1117</v>
      </c>
      <c r="D67" s="24">
        <v>1024</v>
      </c>
      <c r="E67" s="18" t="s">
        <v>88</v>
      </c>
      <c r="F67" s="18"/>
      <c r="G67" s="42"/>
    </row>
    <row r="68" spans="1:7" ht="12.75" x14ac:dyDescent="0.2">
      <c r="A68" s="15">
        <f>A67+1</f>
        <v>32</v>
      </c>
      <c r="B68" s="16" t="s">
        <v>177</v>
      </c>
      <c r="C68" s="17">
        <v>0</v>
      </c>
      <c r="D68" s="17">
        <v>1020</v>
      </c>
      <c r="E68" s="18" t="s">
        <v>88</v>
      </c>
      <c r="F68" s="18"/>
      <c r="G68" s="42"/>
    </row>
    <row r="69" spans="1:7" ht="12.75" x14ac:dyDescent="0.2">
      <c r="A69" s="15">
        <f>A68+1</f>
        <v>33</v>
      </c>
      <c r="B69" s="16" t="s">
        <v>121</v>
      </c>
      <c r="C69" s="31">
        <v>910</v>
      </c>
      <c r="D69" s="14">
        <v>710</v>
      </c>
      <c r="E69" s="18" t="s">
        <v>88</v>
      </c>
      <c r="F69" s="18"/>
      <c r="G69" s="42"/>
    </row>
    <row r="70" spans="1:7" ht="12.75" x14ac:dyDescent="0.2">
      <c r="A70" s="15">
        <f>A69+1</f>
        <v>34</v>
      </c>
      <c r="B70" s="16" t="s">
        <v>176</v>
      </c>
      <c r="C70" s="31">
        <v>0</v>
      </c>
      <c r="D70" s="31">
        <v>547</v>
      </c>
      <c r="E70" s="18" t="s">
        <v>88</v>
      </c>
      <c r="F70" s="18"/>
      <c r="G70" s="42"/>
    </row>
    <row r="71" spans="1:7" ht="12.75" x14ac:dyDescent="0.2">
      <c r="A71" s="15">
        <f>A70+1</f>
        <v>35</v>
      </c>
      <c r="B71" s="16" t="s">
        <v>122</v>
      </c>
      <c r="C71" s="31">
        <v>354</v>
      </c>
      <c r="D71" s="31">
        <v>354</v>
      </c>
      <c r="E71" s="18" t="s">
        <v>88</v>
      </c>
      <c r="F71" s="18"/>
      <c r="G71" s="42"/>
    </row>
    <row r="72" spans="1:7" ht="12.75" x14ac:dyDescent="0.2">
      <c r="A72" s="15"/>
      <c r="B72" s="16" t="s">
        <v>105</v>
      </c>
      <c r="C72" s="31">
        <v>984</v>
      </c>
      <c r="D72" s="31">
        <v>0</v>
      </c>
      <c r="E72" s="18" t="s">
        <v>88</v>
      </c>
      <c r="F72" s="18"/>
      <c r="G72" s="42"/>
    </row>
    <row r="73" spans="1:7" ht="12.75" x14ac:dyDescent="0.2">
      <c r="A73" s="15"/>
      <c r="B73" s="16" t="s">
        <v>81</v>
      </c>
      <c r="C73" s="31">
        <v>887</v>
      </c>
      <c r="D73" s="31">
        <v>0</v>
      </c>
      <c r="E73" s="18" t="s">
        <v>88</v>
      </c>
      <c r="F73" s="18"/>
      <c r="G73" s="42"/>
    </row>
    <row r="74" spans="1:7" ht="12.75" x14ac:dyDescent="0.2">
      <c r="A74" s="15"/>
      <c r="B74" s="16" t="s">
        <v>82</v>
      </c>
      <c r="C74" s="31">
        <v>695</v>
      </c>
      <c r="D74" s="31">
        <v>0</v>
      </c>
      <c r="E74" s="18" t="s">
        <v>88</v>
      </c>
      <c r="F74" s="18"/>
      <c r="G74" s="42"/>
    </row>
    <row r="75" spans="1:7" ht="12.75" x14ac:dyDescent="0.2">
      <c r="A75" s="15"/>
      <c r="B75" s="16" t="s">
        <v>75</v>
      </c>
      <c r="C75" s="17">
        <v>346</v>
      </c>
      <c r="D75" s="17">
        <v>0</v>
      </c>
      <c r="E75" s="18" t="s">
        <v>88</v>
      </c>
      <c r="F75" s="18"/>
      <c r="G75" s="42"/>
    </row>
    <row r="76" spans="1:7" ht="12.75" x14ac:dyDescent="0.2">
      <c r="A76" s="31"/>
      <c r="B76" s="31"/>
      <c r="C76" s="46"/>
      <c r="D76" s="46"/>
      <c r="E76" s="31"/>
      <c r="F76" s="31"/>
    </row>
    <row r="77" spans="1:7" ht="13.5" thickBot="1" x14ac:dyDescent="0.25">
      <c r="A77" s="21" t="s">
        <v>17</v>
      </c>
      <c r="B77" s="11"/>
      <c r="C77" s="53">
        <f>SUM(C67:C76)</f>
        <v>5293</v>
      </c>
      <c r="D77" s="53">
        <f>SUM(D67:D76)</f>
        <v>3655</v>
      </c>
      <c r="E77" s="12"/>
      <c r="F77" s="4"/>
    </row>
    <row r="78" spans="1:7" ht="13.5" thickTop="1" x14ac:dyDescent="0.2">
      <c r="A78" s="3"/>
      <c r="B78" s="4"/>
      <c r="C78" s="4"/>
      <c r="D78" s="4"/>
      <c r="E78" s="4"/>
      <c r="F78" s="4"/>
    </row>
    <row r="79" spans="1:7" ht="18" x14ac:dyDescent="0.25">
      <c r="A79" s="3"/>
      <c r="B79" s="118" t="str">
        <f>B1</f>
        <v>Supplerende oplysninger - budget 2024</v>
      </c>
      <c r="C79" s="118"/>
      <c r="D79" s="118"/>
      <c r="E79" s="4"/>
      <c r="F79" s="4"/>
    </row>
    <row r="80" spans="1:7" ht="12.75" x14ac:dyDescent="0.2">
      <c r="A80" s="3"/>
      <c r="B80" s="13"/>
      <c r="C80" s="4"/>
      <c r="D80" s="4"/>
      <c r="E80" s="4"/>
      <c r="F80" s="4"/>
    </row>
    <row r="81" spans="1:6" ht="12.75" customHeight="1" x14ac:dyDescent="0.2">
      <c r="A81" s="5"/>
      <c r="B81" s="6" t="s">
        <v>0</v>
      </c>
      <c r="C81" s="119" t="str">
        <f>C3</f>
        <v>Ændrings-
budget
2023</v>
      </c>
      <c r="D81" s="119" t="str">
        <f>D3</f>
        <v>Budget 
2024</v>
      </c>
      <c r="E81" s="119" t="s">
        <v>50</v>
      </c>
      <c r="F81" s="110"/>
    </row>
    <row r="82" spans="1:6" ht="19.5" customHeight="1" x14ac:dyDescent="0.2">
      <c r="A82" s="7" t="s">
        <v>3</v>
      </c>
      <c r="B82" s="8"/>
      <c r="C82" s="120"/>
      <c r="D82" s="120"/>
      <c r="E82" s="121"/>
      <c r="F82" s="22"/>
    </row>
    <row r="83" spans="1:6" ht="12.75" x14ac:dyDescent="0.2">
      <c r="A83" s="3"/>
      <c r="B83" s="13"/>
      <c r="C83" s="4"/>
      <c r="D83" s="4"/>
      <c r="E83" s="4"/>
      <c r="F83" s="4"/>
    </row>
    <row r="84" spans="1:6" ht="13.5" thickBot="1" x14ac:dyDescent="0.25">
      <c r="A84" s="10" t="s">
        <v>54</v>
      </c>
      <c r="B84" s="11"/>
      <c r="C84" s="54">
        <f>C96+C108</f>
        <v>10650</v>
      </c>
      <c r="D84" s="54">
        <f>D96+D108</f>
        <v>13050</v>
      </c>
      <c r="E84" s="12"/>
      <c r="F84" s="4"/>
    </row>
    <row r="85" spans="1:6" ht="13.5" thickTop="1" x14ac:dyDescent="0.2">
      <c r="A85" s="3"/>
      <c r="B85" s="13"/>
      <c r="C85" s="14"/>
      <c r="D85" s="14"/>
      <c r="E85" s="4"/>
      <c r="F85" s="4"/>
    </row>
    <row r="86" spans="1:6" ht="12.75" x14ac:dyDescent="0.2">
      <c r="A86" s="3"/>
      <c r="B86" s="13" t="s">
        <v>55</v>
      </c>
      <c r="C86" s="14"/>
      <c r="D86" s="14"/>
      <c r="E86" s="4"/>
      <c r="F86" s="4"/>
    </row>
    <row r="87" spans="1:6" ht="12.75" x14ac:dyDescent="0.2">
      <c r="A87" s="18">
        <f>A71+1</f>
        <v>36</v>
      </c>
      <c r="B87" s="30" t="s">
        <v>194</v>
      </c>
      <c r="C87" s="24">
        <v>2100</v>
      </c>
      <c r="D87" s="24">
        <v>2600</v>
      </c>
      <c r="E87" s="18" t="s">
        <v>90</v>
      </c>
      <c r="F87" s="18"/>
    </row>
    <row r="88" spans="1:6" ht="12.75" x14ac:dyDescent="0.2">
      <c r="A88" s="18">
        <f t="shared" ref="A88:A93" si="3">A87+1</f>
        <v>37</v>
      </c>
      <c r="B88" s="16" t="s">
        <v>124</v>
      </c>
      <c r="C88" s="24">
        <v>1800</v>
      </c>
      <c r="D88" s="24">
        <v>2200</v>
      </c>
      <c r="E88" s="18" t="s">
        <v>90</v>
      </c>
      <c r="F88" s="18"/>
    </row>
    <row r="89" spans="1:6" ht="12.75" x14ac:dyDescent="0.2">
      <c r="A89" s="18">
        <f t="shared" si="3"/>
        <v>38</v>
      </c>
      <c r="B89" s="16" t="s">
        <v>125</v>
      </c>
      <c r="C89" s="24">
        <v>1500</v>
      </c>
      <c r="D89" s="24">
        <v>2000</v>
      </c>
      <c r="E89" s="18" t="s">
        <v>90</v>
      </c>
      <c r="F89" s="18"/>
    </row>
    <row r="90" spans="1:6" ht="12.75" x14ac:dyDescent="0.2">
      <c r="A90" s="18">
        <f t="shared" si="3"/>
        <v>39</v>
      </c>
      <c r="B90" s="16" t="s">
        <v>179</v>
      </c>
      <c r="C90" s="24">
        <v>0</v>
      </c>
      <c r="D90" s="24">
        <v>1600</v>
      </c>
      <c r="E90" s="18" t="s">
        <v>90</v>
      </c>
      <c r="F90" s="18"/>
    </row>
    <row r="91" spans="1:6" ht="12.75" x14ac:dyDescent="0.2">
      <c r="A91" s="18">
        <f t="shared" si="3"/>
        <v>40</v>
      </c>
      <c r="B91" s="16" t="s">
        <v>180</v>
      </c>
      <c r="C91" s="24">
        <v>0</v>
      </c>
      <c r="D91" s="24">
        <v>1500</v>
      </c>
      <c r="E91" s="18" t="s">
        <v>90</v>
      </c>
      <c r="F91" s="18"/>
    </row>
    <row r="92" spans="1:6" ht="12.75" x14ac:dyDescent="0.2">
      <c r="A92" s="18">
        <f t="shared" si="3"/>
        <v>41</v>
      </c>
      <c r="B92" s="25" t="s">
        <v>57</v>
      </c>
      <c r="C92" s="32">
        <v>1000</v>
      </c>
      <c r="D92" s="32">
        <v>1200</v>
      </c>
      <c r="E92" s="18" t="s">
        <v>90</v>
      </c>
      <c r="F92" s="18"/>
    </row>
    <row r="93" spans="1:6" ht="12.75" x14ac:dyDescent="0.2">
      <c r="A93" s="18">
        <f t="shared" si="3"/>
        <v>42</v>
      </c>
      <c r="B93" s="112" t="s">
        <v>178</v>
      </c>
      <c r="C93" s="113">
        <v>0</v>
      </c>
      <c r="D93" s="24">
        <v>200</v>
      </c>
      <c r="E93" s="18" t="s">
        <v>90</v>
      </c>
      <c r="F93" s="18"/>
    </row>
    <row r="94" spans="1:6" ht="12.75" x14ac:dyDescent="0.2">
      <c r="A94" s="18"/>
      <c r="B94" s="16" t="s">
        <v>126</v>
      </c>
      <c r="C94" s="24">
        <v>1000</v>
      </c>
      <c r="D94" s="24">
        <v>0</v>
      </c>
      <c r="E94" s="18" t="s">
        <v>90</v>
      </c>
      <c r="F94" s="18"/>
    </row>
    <row r="95" spans="1:6" ht="12.75" x14ac:dyDescent="0.2">
      <c r="A95" s="18"/>
      <c r="B95" s="33"/>
      <c r="C95" s="32"/>
      <c r="D95" s="32"/>
      <c r="E95" s="18"/>
      <c r="F95" s="18"/>
    </row>
    <row r="96" spans="1:6" ht="13.5" thickBot="1" x14ac:dyDescent="0.25">
      <c r="A96" s="34" t="s">
        <v>16</v>
      </c>
      <c r="B96" s="21"/>
      <c r="C96" s="53">
        <f>SUM(C87:C95)</f>
        <v>7400</v>
      </c>
      <c r="D96" s="53">
        <f>SUM(D87:D95)</f>
        <v>11300</v>
      </c>
      <c r="E96" s="12"/>
      <c r="F96" s="4"/>
    </row>
    <row r="97" spans="1:6" ht="13.5" thickTop="1" x14ac:dyDescent="0.2">
      <c r="A97" s="3"/>
      <c r="B97" s="13"/>
      <c r="C97" s="14"/>
      <c r="D97" s="14"/>
      <c r="E97" s="4"/>
      <c r="F97" s="4"/>
    </row>
    <row r="98" spans="1:6" ht="12.75" x14ac:dyDescent="0.2">
      <c r="A98" s="3"/>
      <c r="B98" s="13" t="s">
        <v>58</v>
      </c>
      <c r="C98" s="14"/>
      <c r="D98" s="14"/>
      <c r="E98" s="4"/>
      <c r="F98" s="4"/>
    </row>
    <row r="99" spans="1:6" ht="12.75" x14ac:dyDescent="0.2">
      <c r="A99" s="3"/>
      <c r="B99" s="25"/>
      <c r="C99" s="35"/>
      <c r="D99" s="35"/>
      <c r="E99" s="4" t="s">
        <v>59</v>
      </c>
      <c r="F99" s="4"/>
    </row>
    <row r="100" spans="1:6" ht="12.75" x14ac:dyDescent="0.2">
      <c r="A100" s="3">
        <f>A93+1</f>
        <v>43</v>
      </c>
      <c r="B100" s="16" t="s">
        <v>100</v>
      </c>
      <c r="C100" s="35">
        <v>1000</v>
      </c>
      <c r="D100" s="35">
        <v>1100</v>
      </c>
      <c r="E100" s="4" t="s">
        <v>60</v>
      </c>
      <c r="F100" s="4"/>
    </row>
    <row r="101" spans="1:6" ht="12.75" x14ac:dyDescent="0.2">
      <c r="A101" s="3"/>
      <c r="B101" s="25"/>
      <c r="C101" s="35"/>
      <c r="D101" s="35"/>
      <c r="E101" s="4" t="s">
        <v>59</v>
      </c>
      <c r="F101" s="4"/>
    </row>
    <row r="102" spans="1:6" ht="12.75" x14ac:dyDescent="0.2">
      <c r="A102" s="3">
        <f>A100+1</f>
        <v>44</v>
      </c>
      <c r="B102" s="16" t="s">
        <v>182</v>
      </c>
      <c r="C102" s="35">
        <v>0</v>
      </c>
      <c r="D102" s="35">
        <v>650</v>
      </c>
      <c r="E102" s="4" t="s">
        <v>60</v>
      </c>
      <c r="F102" s="4"/>
    </row>
    <row r="103" spans="1:6" ht="12.75" x14ac:dyDescent="0.2">
      <c r="A103" s="3"/>
      <c r="B103" s="16"/>
      <c r="C103" s="35"/>
      <c r="D103" s="35"/>
      <c r="E103" s="4" t="s">
        <v>59</v>
      </c>
      <c r="F103" s="4"/>
    </row>
    <row r="104" spans="1:6" ht="12.75" x14ac:dyDescent="0.2">
      <c r="A104" s="3"/>
      <c r="B104" s="16" t="s">
        <v>101</v>
      </c>
      <c r="C104" s="35">
        <v>1600</v>
      </c>
      <c r="D104" s="35">
        <v>0</v>
      </c>
      <c r="E104" s="4" t="s">
        <v>60</v>
      </c>
      <c r="F104" s="4"/>
    </row>
    <row r="105" spans="1:6" ht="12.75" x14ac:dyDescent="0.2">
      <c r="A105" s="3"/>
      <c r="B105" s="25"/>
      <c r="C105" s="35"/>
      <c r="D105" s="35"/>
      <c r="E105" s="4" t="s">
        <v>59</v>
      </c>
      <c r="F105" s="4"/>
    </row>
    <row r="106" spans="1:6" ht="12.75" x14ac:dyDescent="0.2">
      <c r="A106" s="3"/>
      <c r="B106" s="25" t="s">
        <v>183</v>
      </c>
      <c r="C106" s="35">
        <v>650</v>
      </c>
      <c r="D106" s="35">
        <v>0</v>
      </c>
      <c r="E106" s="4" t="s">
        <v>60</v>
      </c>
      <c r="F106" s="4"/>
    </row>
    <row r="107" spans="1:6" ht="12.75" x14ac:dyDescent="0.2">
      <c r="A107" s="18"/>
      <c r="B107" s="33"/>
      <c r="C107" s="35"/>
      <c r="D107" s="35"/>
      <c r="E107" s="4"/>
      <c r="F107" s="4"/>
    </row>
    <row r="108" spans="1:6" ht="13.5" thickBot="1" x14ac:dyDescent="0.25">
      <c r="A108" s="29" t="s">
        <v>69</v>
      </c>
      <c r="B108" s="21"/>
      <c r="C108" s="53">
        <f>SUM(C99:C107)</f>
        <v>3250</v>
      </c>
      <c r="D108" s="53">
        <f>SUM(D99:D107)</f>
        <v>1750</v>
      </c>
      <c r="E108" s="12"/>
      <c r="F108" s="4"/>
    </row>
    <row r="109" spans="1:6" ht="13.5" thickTop="1" x14ac:dyDescent="0.2">
      <c r="A109" s="3"/>
      <c r="B109" s="4"/>
      <c r="C109" s="4"/>
      <c r="D109" s="4"/>
      <c r="E109" s="4"/>
      <c r="F109" s="4"/>
    </row>
    <row r="110" spans="1:6" ht="12.75" x14ac:dyDescent="0.2">
      <c r="A110" s="3"/>
      <c r="B110" s="13"/>
      <c r="C110" s="4"/>
      <c r="D110" s="4"/>
      <c r="E110" s="4"/>
      <c r="F110" s="4"/>
    </row>
    <row r="111" spans="1:6" ht="13.5" thickBot="1" x14ac:dyDescent="0.25">
      <c r="A111" s="10" t="s">
        <v>61</v>
      </c>
      <c r="B111" s="11"/>
      <c r="C111" s="54">
        <f>C121+C131</f>
        <v>6663</v>
      </c>
      <c r="D111" s="54">
        <f>D121+D131</f>
        <v>6468</v>
      </c>
      <c r="E111" s="12"/>
      <c r="F111" s="4"/>
    </row>
    <row r="112" spans="1:6" ht="13.5" thickTop="1" x14ac:dyDescent="0.2">
      <c r="A112" s="3"/>
      <c r="B112" s="4"/>
      <c r="C112" s="14"/>
      <c r="D112" s="14"/>
      <c r="E112" s="4"/>
      <c r="F112" s="4"/>
    </row>
    <row r="113" spans="1:7" ht="12.75" x14ac:dyDescent="0.2">
      <c r="A113" s="3"/>
      <c r="B113" s="13" t="s">
        <v>62</v>
      </c>
      <c r="C113" s="14"/>
      <c r="D113" s="14"/>
      <c r="E113" s="4"/>
      <c r="F113" s="4"/>
    </row>
    <row r="114" spans="1:7" ht="12.75" x14ac:dyDescent="0.2">
      <c r="A114" s="3">
        <f>A102+1</f>
        <v>45</v>
      </c>
      <c r="B114" s="16" t="s">
        <v>95</v>
      </c>
      <c r="C114" s="24">
        <v>944</v>
      </c>
      <c r="D114" s="24">
        <v>1013</v>
      </c>
      <c r="E114" s="37" t="s">
        <v>88</v>
      </c>
      <c r="F114" s="4"/>
    </row>
    <row r="115" spans="1:7" ht="12.75" x14ac:dyDescent="0.2">
      <c r="A115" s="3">
        <f>A114+1</f>
        <v>46</v>
      </c>
      <c r="B115" s="16" t="s">
        <v>128</v>
      </c>
      <c r="C115" s="24">
        <v>853</v>
      </c>
      <c r="D115" s="24">
        <v>981</v>
      </c>
      <c r="E115" s="37" t="s">
        <v>88</v>
      </c>
      <c r="F115" s="37"/>
      <c r="G115" s="42"/>
    </row>
    <row r="116" spans="1:7" ht="12.75" x14ac:dyDescent="0.2">
      <c r="A116" s="3">
        <f>A115+1</f>
        <v>47</v>
      </c>
      <c r="B116" s="16" t="s">
        <v>93</v>
      </c>
      <c r="C116" s="24">
        <v>658</v>
      </c>
      <c r="D116" s="24">
        <v>900</v>
      </c>
      <c r="E116" s="37" t="s">
        <v>88</v>
      </c>
      <c r="F116" s="37"/>
      <c r="G116" s="42"/>
    </row>
    <row r="117" spans="1:7" ht="12.75" x14ac:dyDescent="0.2">
      <c r="A117" s="3">
        <f>A116+1</f>
        <v>48</v>
      </c>
      <c r="B117" s="16" t="s">
        <v>94</v>
      </c>
      <c r="C117" s="24">
        <v>1267</v>
      </c>
      <c r="D117" s="24">
        <v>644</v>
      </c>
      <c r="E117" s="37" t="s">
        <v>88</v>
      </c>
      <c r="F117" s="37"/>
      <c r="G117" s="42"/>
    </row>
    <row r="118" spans="1:7" ht="12.75" x14ac:dyDescent="0.2">
      <c r="A118" s="3">
        <f>A117+1</f>
        <v>49</v>
      </c>
      <c r="B118" s="36" t="s">
        <v>195</v>
      </c>
      <c r="C118" s="24">
        <v>0</v>
      </c>
      <c r="D118" s="24">
        <v>531</v>
      </c>
      <c r="E118" s="37" t="s">
        <v>88</v>
      </c>
      <c r="F118" s="37"/>
      <c r="G118" s="42"/>
    </row>
    <row r="119" spans="1:7" ht="12.75" x14ac:dyDescent="0.2">
      <c r="A119" s="3">
        <f>A118+1</f>
        <v>50</v>
      </c>
      <c r="B119" s="16" t="s">
        <v>127</v>
      </c>
      <c r="C119" s="27">
        <v>1414</v>
      </c>
      <c r="D119" s="24">
        <v>362</v>
      </c>
      <c r="E119" s="37" t="s">
        <v>88</v>
      </c>
      <c r="F119" s="37"/>
      <c r="G119" s="42"/>
    </row>
    <row r="120" spans="1:7" ht="12.75" x14ac:dyDescent="0.2">
      <c r="A120" s="3"/>
      <c r="B120" s="38"/>
      <c r="C120" s="14"/>
      <c r="D120" s="14"/>
      <c r="E120" s="4"/>
      <c r="F120" s="4"/>
      <c r="G120" s="42"/>
    </row>
    <row r="121" spans="1:7" ht="13.5" thickBot="1" x14ac:dyDescent="0.25">
      <c r="A121" s="21" t="s">
        <v>17</v>
      </c>
      <c r="B121" s="11"/>
      <c r="C121" s="53">
        <f>SUM(C114:C120)</f>
        <v>5136</v>
      </c>
      <c r="D121" s="53">
        <f>SUM(D114:D120)</f>
        <v>4431</v>
      </c>
      <c r="E121" s="12"/>
      <c r="F121" s="4"/>
    </row>
    <row r="122" spans="1:7" ht="13.5" thickTop="1" x14ac:dyDescent="0.2">
      <c r="A122" s="3"/>
      <c r="B122" s="13"/>
      <c r="C122" s="14"/>
      <c r="D122" s="14"/>
      <c r="E122" s="4"/>
      <c r="F122" s="4"/>
    </row>
    <row r="123" spans="1:7" ht="12.75" x14ac:dyDescent="0.2">
      <c r="A123" s="3"/>
      <c r="B123" s="13" t="s">
        <v>63</v>
      </c>
      <c r="C123" s="14"/>
      <c r="D123" s="14"/>
      <c r="E123" s="4"/>
      <c r="F123" s="4"/>
    </row>
    <row r="124" spans="1:7" ht="12.75" x14ac:dyDescent="0.2">
      <c r="A124" s="3">
        <f>A119+1</f>
        <v>51</v>
      </c>
      <c r="B124" s="16" t="s">
        <v>185</v>
      </c>
      <c r="C124" s="24">
        <v>0</v>
      </c>
      <c r="D124" s="24">
        <v>837</v>
      </c>
      <c r="E124" s="37" t="s">
        <v>88</v>
      </c>
      <c r="F124" s="37"/>
    </row>
    <row r="125" spans="1:7" ht="12.75" x14ac:dyDescent="0.2">
      <c r="A125" s="3">
        <f>A124+1</f>
        <v>52</v>
      </c>
      <c r="B125" s="16" t="s">
        <v>184</v>
      </c>
      <c r="C125" s="24">
        <v>0</v>
      </c>
      <c r="D125" s="24">
        <v>719</v>
      </c>
      <c r="E125" s="37" t="s">
        <v>88</v>
      </c>
      <c r="F125" s="37"/>
    </row>
    <row r="126" spans="1:7" ht="12.75" x14ac:dyDescent="0.2">
      <c r="A126" s="3">
        <f>A125+1</f>
        <v>53</v>
      </c>
      <c r="B126" s="16" t="s">
        <v>186</v>
      </c>
      <c r="C126" s="24">
        <v>0</v>
      </c>
      <c r="D126" s="24">
        <v>481</v>
      </c>
      <c r="E126" s="37" t="s">
        <v>88</v>
      </c>
      <c r="F126" s="37"/>
    </row>
    <row r="127" spans="1:7" ht="12.75" x14ac:dyDescent="0.2">
      <c r="A127" s="3"/>
      <c r="B127" s="16" t="s">
        <v>129</v>
      </c>
      <c r="C127" s="14">
        <v>828</v>
      </c>
      <c r="D127" s="14">
        <v>0</v>
      </c>
      <c r="E127" s="37" t="s">
        <v>88</v>
      </c>
      <c r="F127" s="37"/>
    </row>
    <row r="128" spans="1:7" ht="12.75" x14ac:dyDescent="0.2">
      <c r="A128" s="3"/>
      <c r="B128" s="16" t="s">
        <v>84</v>
      </c>
      <c r="C128" s="24">
        <v>405</v>
      </c>
      <c r="D128" s="24">
        <v>0</v>
      </c>
      <c r="E128" s="37" t="s">
        <v>88</v>
      </c>
      <c r="F128" s="37"/>
    </row>
    <row r="129" spans="1:6" ht="12.75" x14ac:dyDescent="0.2">
      <c r="A129" s="3"/>
      <c r="B129" s="16" t="s">
        <v>130</v>
      </c>
      <c r="C129" s="24">
        <v>294</v>
      </c>
      <c r="D129" s="14">
        <v>0</v>
      </c>
      <c r="E129" s="37" t="s">
        <v>88</v>
      </c>
      <c r="F129" s="37"/>
    </row>
    <row r="130" spans="1:6" ht="12.75" x14ac:dyDescent="0.2">
      <c r="A130" s="3"/>
      <c r="B130" s="26"/>
      <c r="C130" s="14"/>
      <c r="D130" s="14"/>
      <c r="E130" s="4"/>
      <c r="F130" s="4"/>
    </row>
    <row r="131" spans="1:6" ht="13.5" thickBot="1" x14ac:dyDescent="0.25">
      <c r="A131" s="21" t="s">
        <v>17</v>
      </c>
      <c r="B131" s="11"/>
      <c r="C131" s="53">
        <f>SUM(C124:C130)</f>
        <v>1527</v>
      </c>
      <c r="D131" s="53">
        <f>SUM(D124:D130)</f>
        <v>2037</v>
      </c>
      <c r="E131" s="12"/>
      <c r="F131" s="4"/>
    </row>
    <row r="132" spans="1:6" ht="13.5" thickTop="1" x14ac:dyDescent="0.2">
      <c r="A132" s="3"/>
      <c r="B132" s="13"/>
      <c r="C132" s="4"/>
      <c r="D132" s="4"/>
      <c r="E132" s="4"/>
      <c r="F132" s="4"/>
    </row>
    <row r="133" spans="1:6" ht="18" x14ac:dyDescent="0.25">
      <c r="A133" s="3"/>
      <c r="B133" s="118" t="str">
        <f>B1</f>
        <v>Supplerende oplysninger - budget 2024</v>
      </c>
      <c r="C133" s="118"/>
      <c r="D133" s="118"/>
      <c r="E133" s="4"/>
      <c r="F133" s="4"/>
    </row>
    <row r="134" spans="1:6" ht="12.75" x14ac:dyDescent="0.2">
      <c r="A134" s="3"/>
      <c r="B134" s="13"/>
      <c r="C134" s="4"/>
      <c r="D134" s="4"/>
      <c r="E134" s="4"/>
      <c r="F134" s="4"/>
    </row>
    <row r="135" spans="1:6" ht="12.75" customHeight="1" x14ac:dyDescent="0.2">
      <c r="A135" s="5"/>
      <c r="B135" s="6" t="s">
        <v>0</v>
      </c>
      <c r="C135" s="119" t="str">
        <f>C3</f>
        <v>Ændrings-
budget
2023</v>
      </c>
      <c r="D135" s="119" t="str">
        <f>D3</f>
        <v>Budget 
2024</v>
      </c>
      <c r="E135" s="119" t="s">
        <v>50</v>
      </c>
      <c r="F135" s="110"/>
    </row>
    <row r="136" spans="1:6" ht="19.5" customHeight="1" x14ac:dyDescent="0.2">
      <c r="A136" s="7" t="s">
        <v>3</v>
      </c>
      <c r="B136" s="8"/>
      <c r="C136" s="120"/>
      <c r="D136" s="120"/>
      <c r="E136" s="121"/>
      <c r="F136" s="22"/>
    </row>
    <row r="137" spans="1:6" ht="13.5" thickBot="1" x14ac:dyDescent="0.25">
      <c r="A137" s="47"/>
      <c r="B137" s="48"/>
      <c r="C137" s="49"/>
      <c r="D137" s="49"/>
      <c r="E137" s="50"/>
      <c r="F137" s="4"/>
    </row>
    <row r="138" spans="1:6" ht="14.25" thickTop="1" thickBot="1" x14ac:dyDescent="0.25">
      <c r="A138" s="10" t="s">
        <v>137</v>
      </c>
      <c r="B138" s="11"/>
      <c r="C138" s="54">
        <f>C145</f>
        <v>1900</v>
      </c>
      <c r="D138" s="54">
        <f>D145+D150</f>
        <v>3467</v>
      </c>
      <c r="E138" s="12"/>
      <c r="F138" s="4"/>
    </row>
    <row r="139" spans="1:6" ht="13.5" thickTop="1" x14ac:dyDescent="0.2">
      <c r="A139" s="3"/>
      <c r="B139" s="13"/>
      <c r="C139" s="14"/>
      <c r="D139" s="14"/>
      <c r="E139" s="4"/>
      <c r="F139" s="4"/>
    </row>
    <row r="140" spans="1:6" ht="12.75" x14ac:dyDescent="0.2">
      <c r="A140" s="3"/>
      <c r="B140" s="13" t="s">
        <v>196</v>
      </c>
      <c r="C140" s="14"/>
      <c r="D140" s="14"/>
      <c r="E140" s="4"/>
      <c r="F140" s="4"/>
    </row>
    <row r="141" spans="1:6" ht="12.75" x14ac:dyDescent="0.2">
      <c r="A141" s="3">
        <f>A126+1</f>
        <v>54</v>
      </c>
      <c r="B141" s="25" t="s">
        <v>64</v>
      </c>
      <c r="C141" s="24">
        <v>1400</v>
      </c>
      <c r="D141" s="24">
        <v>1400</v>
      </c>
      <c r="E141" s="37" t="s">
        <v>90</v>
      </c>
      <c r="F141" s="37"/>
    </row>
    <row r="142" spans="1:6" ht="12.75" x14ac:dyDescent="0.2">
      <c r="A142" s="3">
        <f>A141+1</f>
        <v>55</v>
      </c>
      <c r="B142" s="25" t="s">
        <v>76</v>
      </c>
      <c r="C142" s="24">
        <v>500</v>
      </c>
      <c r="D142" s="24">
        <v>600</v>
      </c>
      <c r="E142" s="37" t="s">
        <v>90</v>
      </c>
      <c r="F142" s="37"/>
    </row>
    <row r="143" spans="1:6" ht="12.75" x14ac:dyDescent="0.2">
      <c r="A143" s="3">
        <f>A142+1</f>
        <v>56</v>
      </c>
      <c r="B143" s="25" t="s">
        <v>187</v>
      </c>
      <c r="C143" s="24">
        <v>0</v>
      </c>
      <c r="D143" s="24">
        <v>600</v>
      </c>
      <c r="E143" s="37" t="s">
        <v>88</v>
      </c>
      <c r="F143" s="37"/>
    </row>
    <row r="144" spans="1:6" ht="12.75" x14ac:dyDescent="0.2">
      <c r="A144" s="3"/>
      <c r="B144" s="26"/>
      <c r="C144" s="14"/>
      <c r="D144" s="14"/>
      <c r="E144" s="4"/>
      <c r="F144" s="4"/>
    </row>
    <row r="145" spans="1:6" ht="13.5" thickBot="1" x14ac:dyDescent="0.25">
      <c r="A145" s="34" t="s">
        <v>16</v>
      </c>
      <c r="B145" s="21"/>
      <c r="C145" s="53">
        <f>SUM(C141:C144)</f>
        <v>1900</v>
      </c>
      <c r="D145" s="53">
        <v>2600</v>
      </c>
      <c r="E145" s="12"/>
      <c r="F145" s="4"/>
    </row>
    <row r="146" spans="1:6" ht="13.5" thickTop="1" x14ac:dyDescent="0.2">
      <c r="A146" s="39"/>
      <c r="B146" s="13"/>
      <c r="C146" s="24"/>
      <c r="D146" s="24"/>
      <c r="E146" s="4"/>
      <c r="F146" s="4"/>
    </row>
    <row r="147" spans="1:6" ht="12.75" x14ac:dyDescent="0.2">
      <c r="A147" s="3"/>
      <c r="B147" s="13" t="s">
        <v>170</v>
      </c>
      <c r="C147" s="14"/>
      <c r="D147" s="14"/>
      <c r="E147" s="4"/>
      <c r="F147" s="4"/>
    </row>
    <row r="148" spans="1:6" ht="12.75" x14ac:dyDescent="0.2">
      <c r="A148" s="18">
        <f>A143+1</f>
        <v>57</v>
      </c>
      <c r="B148" s="25" t="s">
        <v>169</v>
      </c>
      <c r="C148" s="24">
        <v>0</v>
      </c>
      <c r="D148" s="24">
        <v>867</v>
      </c>
      <c r="E148" s="28" t="s">
        <v>89</v>
      </c>
      <c r="F148" s="4"/>
    </row>
    <row r="149" spans="1:6" ht="12.75" x14ac:dyDescent="0.2">
      <c r="A149" s="18"/>
      <c r="B149" s="16"/>
      <c r="C149" s="24"/>
      <c r="D149" s="24"/>
      <c r="E149" s="28"/>
      <c r="F149" s="4"/>
    </row>
    <row r="150" spans="1:6" ht="13.5" thickBot="1" x14ac:dyDescent="0.25">
      <c r="A150" s="29" t="s">
        <v>21</v>
      </c>
      <c r="B150" s="21"/>
      <c r="C150" s="53">
        <f>SUM(C148:C149)</f>
        <v>0</v>
      </c>
      <c r="D150" s="53">
        <f>SUM(D148:D149)</f>
        <v>867</v>
      </c>
      <c r="E150" s="12"/>
      <c r="F150" s="4"/>
    </row>
    <row r="151" spans="1:6" ht="13.5" thickTop="1" x14ac:dyDescent="0.2">
      <c r="A151" s="39"/>
      <c r="B151" s="13"/>
      <c r="C151" s="24"/>
      <c r="D151" s="24"/>
      <c r="E151" s="4"/>
      <c r="F151" s="4"/>
    </row>
    <row r="152" spans="1:6" ht="12.75" x14ac:dyDescent="0.2">
      <c r="A152" s="39"/>
      <c r="B152" s="13"/>
      <c r="C152" s="27"/>
      <c r="D152" s="27"/>
      <c r="E152" s="4"/>
      <c r="F152" s="4"/>
    </row>
    <row r="153" spans="1:6" ht="13.5" thickBot="1" x14ac:dyDescent="0.25">
      <c r="A153" s="10" t="s">
        <v>202</v>
      </c>
      <c r="B153" s="11"/>
      <c r="C153" s="54">
        <f>C162</f>
        <v>1242</v>
      </c>
      <c r="D153" s="54">
        <f>D162</f>
        <v>3432</v>
      </c>
      <c r="E153" s="12"/>
      <c r="F153" s="4"/>
    </row>
    <row r="154" spans="1:6" ht="12.75" customHeight="1" thickTop="1" x14ac:dyDescent="0.2">
      <c r="A154" s="3"/>
      <c r="B154" s="13"/>
      <c r="C154" s="14"/>
      <c r="D154" s="14"/>
      <c r="E154" s="4"/>
      <c r="F154" s="4"/>
    </row>
    <row r="155" spans="1:6" ht="12.75" customHeight="1" x14ac:dyDescent="0.2">
      <c r="A155" s="3"/>
      <c r="B155" s="13" t="s">
        <v>62</v>
      </c>
      <c r="C155" s="14"/>
      <c r="D155" s="14"/>
      <c r="E155" s="4"/>
      <c r="F155" s="4"/>
    </row>
    <row r="156" spans="1:6" ht="12.75" customHeight="1" x14ac:dyDescent="0.2">
      <c r="A156" s="3">
        <f>A148+1</f>
        <v>58</v>
      </c>
      <c r="B156" s="16" t="s">
        <v>191</v>
      </c>
      <c r="C156" s="24">
        <v>0</v>
      </c>
      <c r="D156" s="24">
        <v>1104</v>
      </c>
      <c r="E156" s="37" t="s">
        <v>88</v>
      </c>
      <c r="F156" s="4"/>
    </row>
    <row r="157" spans="1:6" ht="12.75" customHeight="1" x14ac:dyDescent="0.2">
      <c r="A157" s="3">
        <f>A156+1</f>
        <v>59</v>
      </c>
      <c r="B157" s="16" t="s">
        <v>190</v>
      </c>
      <c r="C157" s="24">
        <v>0</v>
      </c>
      <c r="D157" s="24">
        <v>680</v>
      </c>
      <c r="E157" s="37" t="s">
        <v>88</v>
      </c>
      <c r="F157" s="4"/>
    </row>
    <row r="158" spans="1:6" ht="12.75" customHeight="1" x14ac:dyDescent="0.2">
      <c r="A158" s="3">
        <f>A157+1</f>
        <v>60</v>
      </c>
      <c r="B158" s="16" t="s">
        <v>91</v>
      </c>
      <c r="C158" s="24">
        <v>863</v>
      </c>
      <c r="D158" s="24">
        <v>619</v>
      </c>
      <c r="E158" s="37" t="s">
        <v>88</v>
      </c>
      <c r="F158" s="4"/>
    </row>
    <row r="159" spans="1:6" ht="12.75" customHeight="1" x14ac:dyDescent="0.2">
      <c r="A159" s="3">
        <f>A158+1</f>
        <v>61</v>
      </c>
      <c r="B159" s="16" t="s">
        <v>131</v>
      </c>
      <c r="C159" s="24">
        <v>379</v>
      </c>
      <c r="D159" s="24">
        <v>588</v>
      </c>
      <c r="E159" s="37" t="s">
        <v>88</v>
      </c>
      <c r="F159" s="4"/>
    </row>
    <row r="160" spans="1:6" ht="12.75" customHeight="1" x14ac:dyDescent="0.2">
      <c r="A160" s="3">
        <f>A159+1</f>
        <v>62</v>
      </c>
      <c r="B160" s="16" t="s">
        <v>189</v>
      </c>
      <c r="C160" s="24">
        <v>0</v>
      </c>
      <c r="D160" s="24">
        <v>441</v>
      </c>
      <c r="E160" s="37" t="s">
        <v>88</v>
      </c>
      <c r="F160" s="4"/>
    </row>
    <row r="161" spans="1:6" ht="12.75" customHeight="1" x14ac:dyDescent="0.2">
      <c r="A161" s="3"/>
      <c r="B161" s="26"/>
      <c r="C161" s="14"/>
      <c r="D161" s="14"/>
      <c r="E161" s="4"/>
      <c r="F161" s="4"/>
    </row>
    <row r="162" spans="1:6" ht="12.75" customHeight="1" thickBot="1" x14ac:dyDescent="0.25">
      <c r="A162" s="21" t="s">
        <v>17</v>
      </c>
      <c r="B162" s="11"/>
      <c r="C162" s="53">
        <f>SUM(C156:C161)</f>
        <v>1242</v>
      </c>
      <c r="D162" s="53">
        <f>SUM(D156:D161)</f>
        <v>3432</v>
      </c>
      <c r="E162" s="12"/>
      <c r="F162" s="4"/>
    </row>
    <row r="163" spans="1:6" ht="12.75" customHeight="1" thickTop="1" x14ac:dyDescent="0.2">
      <c r="A163" s="13"/>
      <c r="B163" s="31"/>
      <c r="C163" s="24"/>
      <c r="D163" s="24"/>
      <c r="E163" s="4"/>
      <c r="F163" s="4"/>
    </row>
    <row r="164" spans="1:6" ht="12.75" customHeight="1" x14ac:dyDescent="0.2">
      <c r="A164" s="13"/>
      <c r="B164" s="31"/>
      <c r="C164" s="24"/>
      <c r="D164" s="24"/>
      <c r="E164" s="4"/>
      <c r="F164" s="4"/>
    </row>
    <row r="165" spans="1:6" ht="12.75" customHeight="1" thickBot="1" x14ac:dyDescent="0.25">
      <c r="A165" s="10" t="s">
        <v>203</v>
      </c>
      <c r="B165" s="11"/>
      <c r="C165" s="54">
        <f>C173+C178</f>
        <v>1140</v>
      </c>
      <c r="D165" s="54">
        <f>D173+D178</f>
        <v>1621</v>
      </c>
      <c r="E165" s="12"/>
      <c r="F165" s="4"/>
    </row>
    <row r="166" spans="1:6" ht="12.75" customHeight="1" thickTop="1" x14ac:dyDescent="0.2">
      <c r="A166" s="39"/>
      <c r="B166" s="13"/>
      <c r="C166" s="45"/>
      <c r="D166" s="45"/>
      <c r="E166" s="4"/>
      <c r="F166" s="4"/>
    </row>
    <row r="167" spans="1:6" ht="12.75" customHeight="1" x14ac:dyDescent="0.2">
      <c r="A167" s="3"/>
      <c r="B167" s="13" t="s">
        <v>51</v>
      </c>
      <c r="C167" s="14"/>
      <c r="D167" s="14"/>
      <c r="E167" s="4"/>
      <c r="F167" s="4"/>
    </row>
    <row r="168" spans="1:6" ht="12.75" customHeight="1" x14ac:dyDescent="0.2">
      <c r="A168" s="3">
        <f>A160+1</f>
        <v>63</v>
      </c>
      <c r="B168" s="16" t="s">
        <v>133</v>
      </c>
      <c r="C168" s="14">
        <v>610</v>
      </c>
      <c r="D168" s="14">
        <v>610</v>
      </c>
      <c r="E168" s="18" t="s">
        <v>88</v>
      </c>
      <c r="F168" s="4" t="s">
        <v>109</v>
      </c>
    </row>
    <row r="169" spans="1:6" ht="12.75" customHeight="1" x14ac:dyDescent="0.2">
      <c r="A169" s="3">
        <f>A168+1</f>
        <v>64</v>
      </c>
      <c r="B169" s="16" t="s">
        <v>193</v>
      </c>
      <c r="C169" s="24">
        <v>0</v>
      </c>
      <c r="D169" s="24">
        <v>750</v>
      </c>
      <c r="E169" s="18" t="s">
        <v>88</v>
      </c>
      <c r="F169" s="4"/>
    </row>
    <row r="170" spans="1:6" ht="12.75" customHeight="1" x14ac:dyDescent="0.2">
      <c r="A170" s="3">
        <f>A169+1</f>
        <v>65</v>
      </c>
      <c r="B170" s="16" t="s">
        <v>192</v>
      </c>
      <c r="C170" s="24">
        <v>0</v>
      </c>
      <c r="D170" s="24">
        <v>181</v>
      </c>
      <c r="E170" s="18" t="s">
        <v>88</v>
      </c>
      <c r="F170" s="4"/>
    </row>
    <row r="171" spans="1:6" ht="12.75" customHeight="1" x14ac:dyDescent="0.2">
      <c r="A171" s="18"/>
      <c r="B171" s="16" t="s">
        <v>134</v>
      </c>
      <c r="C171" s="24">
        <v>425</v>
      </c>
      <c r="D171" s="24">
        <v>0</v>
      </c>
      <c r="E171" s="18" t="s">
        <v>88</v>
      </c>
      <c r="F171" s="4"/>
    </row>
    <row r="172" spans="1:6" ht="12.75" customHeight="1" x14ac:dyDescent="0.2">
      <c r="A172" s="18"/>
      <c r="B172" s="16"/>
      <c r="C172" s="55"/>
      <c r="D172" s="55"/>
      <c r="E172" s="18"/>
      <c r="F172" s="4"/>
    </row>
    <row r="173" spans="1:6" ht="12.75" customHeight="1" thickBot="1" x14ac:dyDescent="0.25">
      <c r="A173" s="21" t="s">
        <v>17</v>
      </c>
      <c r="B173" s="11"/>
      <c r="C173" s="53">
        <f>SUM(C168:C172)</f>
        <v>1035</v>
      </c>
      <c r="D173" s="53">
        <f>SUM(D168:D172)</f>
        <v>1541</v>
      </c>
      <c r="E173" s="12"/>
      <c r="F173" s="4"/>
    </row>
    <row r="174" spans="1:6" ht="12.75" customHeight="1" thickTop="1" x14ac:dyDescent="0.2">
      <c r="A174" s="39"/>
      <c r="B174" s="13"/>
      <c r="C174" s="45"/>
      <c r="D174" s="45"/>
      <c r="E174" s="4"/>
      <c r="F174" s="4"/>
    </row>
    <row r="175" spans="1:6" ht="12.75" customHeight="1" x14ac:dyDescent="0.2">
      <c r="A175" s="3"/>
      <c r="B175" s="13" t="s">
        <v>87</v>
      </c>
      <c r="C175" s="14"/>
      <c r="D175" s="14"/>
      <c r="E175" s="4"/>
      <c r="F175" s="4"/>
    </row>
    <row r="176" spans="1:6" ht="12.75" customHeight="1" x14ac:dyDescent="0.2">
      <c r="A176" s="3">
        <f>A170+1</f>
        <v>66</v>
      </c>
      <c r="B176" s="16" t="s">
        <v>85</v>
      </c>
      <c r="C176" s="27">
        <v>105</v>
      </c>
      <c r="D176" s="27">
        <v>80</v>
      </c>
      <c r="E176" s="37" t="s">
        <v>56</v>
      </c>
      <c r="F176" s="4"/>
    </row>
    <row r="177" spans="1:6" ht="12.75" customHeight="1" x14ac:dyDescent="0.2">
      <c r="A177" s="39"/>
      <c r="B177" s="13"/>
      <c r="C177" s="45"/>
      <c r="D177" s="45"/>
      <c r="E177" s="4"/>
      <c r="F177" s="4"/>
    </row>
    <row r="178" spans="1:6" ht="12.75" customHeight="1" thickBot="1" x14ac:dyDescent="0.25">
      <c r="A178" s="34" t="s">
        <v>19</v>
      </c>
      <c r="B178" s="21"/>
      <c r="C178" s="53">
        <f>SUM(C176:C177)</f>
        <v>105</v>
      </c>
      <c r="D178" s="53">
        <f>SUM(D176:D177)</f>
        <v>80</v>
      </c>
      <c r="E178" s="12"/>
      <c r="F178" s="4"/>
    </row>
    <row r="179" spans="1:6" ht="12.75" customHeight="1" thickTop="1" x14ac:dyDescent="0.2">
      <c r="A179" s="13"/>
      <c r="B179" s="31"/>
      <c r="C179" s="24"/>
      <c r="D179" s="24"/>
      <c r="E179" s="4"/>
      <c r="F179" s="4"/>
    </row>
    <row r="180" spans="1:6" ht="18" x14ac:dyDescent="0.25">
      <c r="A180" s="3"/>
      <c r="B180" s="118" t="str">
        <f>B1</f>
        <v>Supplerende oplysninger - budget 2024</v>
      </c>
      <c r="C180" s="118"/>
      <c r="D180" s="118"/>
      <c r="E180" s="4"/>
      <c r="F180" s="4"/>
    </row>
    <row r="181" spans="1:6" ht="12.75" x14ac:dyDescent="0.2">
      <c r="A181" s="3"/>
      <c r="B181" s="13"/>
      <c r="C181" s="4"/>
      <c r="D181" s="4"/>
      <c r="E181" s="4"/>
      <c r="F181" s="4"/>
    </row>
    <row r="182" spans="1:6" ht="12.75" x14ac:dyDescent="0.2">
      <c r="A182" s="5"/>
      <c r="B182" s="6" t="s">
        <v>0</v>
      </c>
      <c r="C182" s="119" t="str">
        <f>C3</f>
        <v>Ændrings-
budget
2023</v>
      </c>
      <c r="D182" s="119" t="str">
        <f>D3</f>
        <v>Budget 
2024</v>
      </c>
      <c r="E182" s="119" t="s">
        <v>50</v>
      </c>
      <c r="F182" s="110"/>
    </row>
    <row r="183" spans="1:6" ht="9.75" customHeight="1" x14ac:dyDescent="0.2">
      <c r="A183" s="7" t="s">
        <v>3</v>
      </c>
      <c r="B183" s="8"/>
      <c r="C183" s="120"/>
      <c r="D183" s="120"/>
      <c r="E183" s="121"/>
      <c r="F183" s="22"/>
    </row>
    <row r="184" spans="1:6" ht="12.75" x14ac:dyDescent="0.2">
      <c r="A184" s="13"/>
      <c r="B184" s="31"/>
      <c r="C184" s="24"/>
      <c r="D184" s="24"/>
      <c r="E184" s="4"/>
      <c r="F184" s="4"/>
    </row>
    <row r="185" spans="1:6" ht="13.5" thickBot="1" x14ac:dyDescent="0.25">
      <c r="A185" s="10" t="s">
        <v>204</v>
      </c>
      <c r="B185" s="10"/>
      <c r="C185" s="54">
        <f>C191</f>
        <v>1400</v>
      </c>
      <c r="D185" s="54">
        <f>D191</f>
        <v>1500</v>
      </c>
      <c r="E185" s="12"/>
      <c r="F185" s="4"/>
    </row>
    <row r="186" spans="1:6" ht="13.5" thickTop="1" x14ac:dyDescent="0.2">
      <c r="A186" s="3"/>
      <c r="B186" s="13"/>
      <c r="C186" s="14"/>
      <c r="D186" s="14"/>
      <c r="E186" s="4"/>
      <c r="F186" s="4"/>
    </row>
    <row r="187" spans="1:6" ht="12.75" customHeight="1" x14ac:dyDescent="0.2">
      <c r="A187" s="3"/>
      <c r="B187" s="13" t="s">
        <v>55</v>
      </c>
      <c r="C187" s="14"/>
      <c r="D187" s="14"/>
      <c r="E187" s="4"/>
      <c r="F187" s="110"/>
    </row>
    <row r="188" spans="1:6" ht="12.75" customHeight="1" x14ac:dyDescent="0.2">
      <c r="A188" s="3">
        <f>A176+1</f>
        <v>67</v>
      </c>
      <c r="B188" s="16" t="s">
        <v>188</v>
      </c>
      <c r="C188" s="24">
        <v>0</v>
      </c>
      <c r="D188" s="24">
        <v>1500</v>
      </c>
      <c r="E188" s="18" t="s">
        <v>90</v>
      </c>
      <c r="F188" s="22"/>
    </row>
    <row r="189" spans="1:6" ht="12.75" x14ac:dyDescent="0.2">
      <c r="A189" s="3"/>
      <c r="B189" s="16" t="s">
        <v>132</v>
      </c>
      <c r="C189" s="24">
        <v>1400</v>
      </c>
      <c r="D189" s="24">
        <v>0</v>
      </c>
      <c r="E189" s="18" t="s">
        <v>90</v>
      </c>
      <c r="F189" s="4"/>
    </row>
    <row r="190" spans="1:6" ht="12.75" customHeight="1" x14ac:dyDescent="0.2">
      <c r="A190" s="3"/>
      <c r="B190" s="38"/>
      <c r="C190" s="24"/>
      <c r="D190" s="24"/>
      <c r="E190" s="18"/>
      <c r="F190" s="4"/>
    </row>
    <row r="191" spans="1:6" ht="13.5" thickBot="1" x14ac:dyDescent="0.25">
      <c r="A191" s="34" t="s">
        <v>16</v>
      </c>
      <c r="B191" s="21"/>
      <c r="C191" s="53">
        <f>SUM(C188:C190)</f>
        <v>1400</v>
      </c>
      <c r="D191" s="53">
        <f>SUM(D188:D190)</f>
        <v>1500</v>
      </c>
      <c r="E191" s="12"/>
      <c r="F191" s="4"/>
    </row>
    <row r="192" spans="1:6" ht="13.5" thickTop="1" x14ac:dyDescent="0.2">
      <c r="A192" s="39"/>
      <c r="B192" s="13"/>
      <c r="C192" s="24"/>
      <c r="D192" s="24"/>
      <c r="E192" s="4"/>
      <c r="F192" s="4"/>
    </row>
    <row r="193" spans="1:6" ht="12.75" customHeight="1" x14ac:dyDescent="0.2">
      <c r="A193" s="39"/>
      <c r="B193" s="13"/>
      <c r="C193" s="24"/>
      <c r="D193" s="24"/>
      <c r="E193" s="4"/>
      <c r="F193" s="4"/>
    </row>
    <row r="194" spans="1:6" ht="13.5" thickBot="1" x14ac:dyDescent="0.25">
      <c r="A194" s="10" t="s">
        <v>205</v>
      </c>
      <c r="B194" s="11"/>
      <c r="C194" s="54">
        <f>C199</f>
        <v>1250</v>
      </c>
      <c r="D194" s="54">
        <f>D199</f>
        <v>1250</v>
      </c>
      <c r="E194" s="12"/>
      <c r="F194" s="4"/>
    </row>
    <row r="195" spans="1:6" ht="13.5" thickTop="1" x14ac:dyDescent="0.2">
      <c r="A195" s="3"/>
      <c r="B195" s="13"/>
      <c r="C195" s="14"/>
      <c r="D195" s="14"/>
      <c r="E195" s="4"/>
      <c r="F195" s="4"/>
    </row>
    <row r="196" spans="1:6" ht="12.75" x14ac:dyDescent="0.2">
      <c r="A196" s="3"/>
      <c r="B196" s="13" t="s">
        <v>62</v>
      </c>
      <c r="C196" s="14"/>
      <c r="D196" s="14"/>
      <c r="E196" s="4"/>
      <c r="F196" s="4"/>
    </row>
    <row r="197" spans="1:6" ht="12.75" x14ac:dyDescent="0.2">
      <c r="A197" s="3">
        <f>A188+1</f>
        <v>68</v>
      </c>
      <c r="B197" s="4" t="s">
        <v>65</v>
      </c>
      <c r="C197" s="27">
        <v>1250</v>
      </c>
      <c r="D197" s="27">
        <v>1250</v>
      </c>
      <c r="E197" s="3" t="s">
        <v>88</v>
      </c>
      <c r="F197" s="4"/>
    </row>
    <row r="198" spans="1:6" ht="12.75" customHeight="1" x14ac:dyDescent="0.2">
      <c r="A198" s="3"/>
      <c r="B198" s="26"/>
      <c r="C198" s="14"/>
      <c r="D198" s="14"/>
      <c r="E198" s="4"/>
      <c r="F198" s="4"/>
    </row>
    <row r="199" spans="1:6" ht="13.5" thickBot="1" x14ac:dyDescent="0.25">
      <c r="A199" s="21" t="s">
        <v>17</v>
      </c>
      <c r="B199" s="11"/>
      <c r="C199" s="53">
        <f>SUM(C195:C198)</f>
        <v>1250</v>
      </c>
      <c r="D199" s="53">
        <f>SUM(D195:D198)</f>
        <v>1250</v>
      </c>
      <c r="E199" s="12"/>
      <c r="F199" s="4"/>
    </row>
    <row r="200" spans="1:6" ht="13.5" thickTop="1" x14ac:dyDescent="0.2">
      <c r="A200" s="13"/>
      <c r="B200" s="31"/>
      <c r="C200" s="24"/>
      <c r="D200" s="24"/>
      <c r="E200" s="4"/>
      <c r="F200" s="4"/>
    </row>
    <row r="201" spans="1:6" ht="12.75" customHeight="1" x14ac:dyDescent="0.2">
      <c r="A201" s="13"/>
      <c r="B201" s="31"/>
      <c r="C201" s="24"/>
      <c r="D201" s="24"/>
      <c r="E201" s="4"/>
      <c r="F201" s="4"/>
    </row>
    <row r="202" spans="1:6" ht="13.5" thickBot="1" x14ac:dyDescent="0.25">
      <c r="A202" s="10" t="s">
        <v>206</v>
      </c>
      <c r="B202" s="11"/>
      <c r="C202" s="54">
        <f>C207</f>
        <v>550</v>
      </c>
      <c r="D202" s="54">
        <f>D207</f>
        <v>703</v>
      </c>
      <c r="E202" s="12"/>
      <c r="F202" s="4"/>
    </row>
    <row r="203" spans="1:6" ht="13.5" thickTop="1" x14ac:dyDescent="0.2">
      <c r="A203" s="3"/>
      <c r="B203" s="23"/>
      <c r="C203" s="40"/>
      <c r="D203" s="40"/>
      <c r="E203" s="4"/>
      <c r="F203" s="4"/>
    </row>
    <row r="204" spans="1:6" ht="12.75" x14ac:dyDescent="0.2">
      <c r="A204" s="3"/>
      <c r="B204" s="13" t="s">
        <v>55</v>
      </c>
      <c r="C204" s="14"/>
      <c r="D204" s="14"/>
      <c r="E204" s="4"/>
      <c r="F204" s="4"/>
    </row>
    <row r="205" spans="1:6" ht="12.75" x14ac:dyDescent="0.2">
      <c r="A205" s="3">
        <f>A197+1</f>
        <v>69</v>
      </c>
      <c r="B205" s="16" t="s">
        <v>92</v>
      </c>
      <c r="C205" s="27">
        <v>550</v>
      </c>
      <c r="D205" s="27">
        <v>703</v>
      </c>
      <c r="E205" s="37" t="s">
        <v>90</v>
      </c>
      <c r="F205" s="4"/>
    </row>
    <row r="206" spans="1:6" ht="12.75" customHeight="1" x14ac:dyDescent="0.2">
      <c r="A206" s="3"/>
      <c r="B206" s="26"/>
      <c r="C206" s="14"/>
      <c r="D206" s="14"/>
      <c r="E206" s="4"/>
      <c r="F206" s="4"/>
    </row>
    <row r="207" spans="1:6" ht="13.5" thickBot="1" x14ac:dyDescent="0.25">
      <c r="A207" s="34" t="s">
        <v>16</v>
      </c>
      <c r="B207" s="21"/>
      <c r="C207" s="53">
        <f>C205</f>
        <v>550</v>
      </c>
      <c r="D207" s="53">
        <f>D205</f>
        <v>703</v>
      </c>
      <c r="E207" s="12"/>
      <c r="F207" s="4"/>
    </row>
    <row r="208" spans="1:6" ht="13.5" thickTop="1" x14ac:dyDescent="0.2">
      <c r="A208" s="39"/>
      <c r="B208" s="13"/>
      <c r="C208" s="24"/>
      <c r="D208" s="24"/>
      <c r="E208" s="4"/>
      <c r="F208" s="4"/>
    </row>
    <row r="209" spans="1:6" ht="12.75" customHeight="1" x14ac:dyDescent="0.2">
      <c r="A209" s="39"/>
      <c r="B209" s="13"/>
      <c r="C209" s="24"/>
      <c r="D209" s="24"/>
      <c r="E209" s="4"/>
      <c r="F209" s="4"/>
    </row>
    <row r="210" spans="1:6" ht="13.5" thickBot="1" x14ac:dyDescent="0.25">
      <c r="A210" s="10" t="s">
        <v>207</v>
      </c>
      <c r="B210" s="11"/>
      <c r="C210" s="54">
        <f>C215</f>
        <v>1342</v>
      </c>
      <c r="D210" s="54">
        <f>D215</f>
        <v>0</v>
      </c>
      <c r="E210" s="12"/>
      <c r="F210" s="4"/>
    </row>
    <row r="211" spans="1:6" ht="13.5" thickTop="1" x14ac:dyDescent="0.2">
      <c r="A211" s="13"/>
      <c r="B211" s="31"/>
      <c r="C211" s="27"/>
      <c r="D211" s="27"/>
      <c r="E211" s="4"/>
      <c r="F211" s="4"/>
    </row>
    <row r="212" spans="1:6" ht="12.75" x14ac:dyDescent="0.2">
      <c r="A212" s="13"/>
      <c r="B212" s="13" t="s">
        <v>62</v>
      </c>
      <c r="C212" s="27"/>
      <c r="D212" s="27"/>
      <c r="E212" s="4"/>
      <c r="F212" s="4"/>
    </row>
    <row r="213" spans="1:6" ht="12.75" x14ac:dyDescent="0.2">
      <c r="A213" s="3"/>
      <c r="B213" s="16" t="s">
        <v>135</v>
      </c>
      <c r="C213" s="14">
        <v>1342</v>
      </c>
      <c r="D213" s="27">
        <v>0</v>
      </c>
      <c r="E213" s="18" t="s">
        <v>88</v>
      </c>
      <c r="F213" s="4"/>
    </row>
    <row r="214" spans="1:6" ht="12.75" customHeight="1" x14ac:dyDescent="0.2">
      <c r="A214" s="18"/>
      <c r="B214" s="16"/>
      <c r="C214" s="55"/>
      <c r="D214" s="55"/>
      <c r="E214" s="18"/>
      <c r="F214" s="18"/>
    </row>
    <row r="215" spans="1:6" ht="13.5" thickBot="1" x14ac:dyDescent="0.25">
      <c r="A215" s="21" t="s">
        <v>17</v>
      </c>
      <c r="B215" s="11"/>
      <c r="C215" s="53">
        <f>SUM(C213:C214)</f>
        <v>1342</v>
      </c>
      <c r="D215" s="53">
        <f>SUM(D213:D214)</f>
        <v>0</v>
      </c>
      <c r="E215" s="12"/>
      <c r="F215" s="4"/>
    </row>
    <row r="216" spans="1:6" ht="13.5" thickTop="1" x14ac:dyDescent="0.2">
      <c r="F216" s="4"/>
    </row>
    <row r="217" spans="1:6" ht="12.75" customHeight="1" x14ac:dyDescent="0.2">
      <c r="F217" s="37"/>
    </row>
    <row r="218" spans="1:6" ht="13.5" thickBot="1" x14ac:dyDescent="0.25">
      <c r="A218" s="10" t="s">
        <v>208</v>
      </c>
      <c r="B218" s="11"/>
      <c r="C218" s="54">
        <f>C223</f>
        <v>1000</v>
      </c>
      <c r="D218" s="54">
        <f>D223</f>
        <v>0</v>
      </c>
      <c r="E218" s="12"/>
      <c r="F218" s="4"/>
    </row>
    <row r="219" spans="1:6" ht="13.5" thickTop="1" x14ac:dyDescent="0.2">
      <c r="A219" s="3"/>
      <c r="B219" s="13"/>
      <c r="C219" s="14"/>
      <c r="D219" s="14"/>
      <c r="E219" s="4"/>
      <c r="F219" s="4"/>
    </row>
    <row r="220" spans="1:6" ht="12.75" x14ac:dyDescent="0.2">
      <c r="A220" s="3"/>
      <c r="B220" s="13" t="s">
        <v>62</v>
      </c>
      <c r="C220" s="14"/>
      <c r="D220" s="14"/>
      <c r="E220" s="4"/>
      <c r="F220" s="4"/>
    </row>
    <row r="221" spans="1:6" ht="12.75" x14ac:dyDescent="0.2">
      <c r="A221" s="3"/>
      <c r="B221" s="16" t="s">
        <v>86</v>
      </c>
      <c r="C221" s="27">
        <v>1000</v>
      </c>
      <c r="D221" s="27">
        <v>0</v>
      </c>
      <c r="E221" s="37" t="s">
        <v>88</v>
      </c>
      <c r="F221" s="37"/>
    </row>
    <row r="222" spans="1:6" ht="12.75" customHeight="1" x14ac:dyDescent="0.2">
      <c r="A222" s="3"/>
      <c r="B222" s="26"/>
      <c r="C222" s="14"/>
      <c r="D222" s="14"/>
      <c r="E222" s="4"/>
      <c r="F222" s="4"/>
    </row>
    <row r="223" spans="1:6" ht="12" customHeight="1" thickBot="1" x14ac:dyDescent="0.25">
      <c r="A223" s="21" t="s">
        <v>17</v>
      </c>
      <c r="B223" s="11"/>
      <c r="C223" s="53">
        <f>SUM(C221:C222)</f>
        <v>1000</v>
      </c>
      <c r="D223" s="53">
        <f>SUM(D221:D222)</f>
        <v>0</v>
      </c>
      <c r="E223" s="12"/>
      <c r="F223" s="4"/>
    </row>
    <row r="224" spans="1:6" ht="6" customHeight="1" thickTop="1" x14ac:dyDescent="0.2">
      <c r="A224" s="13"/>
      <c r="B224" s="31"/>
      <c r="C224" s="27"/>
      <c r="D224" s="27"/>
      <c r="E224" s="4"/>
      <c r="F224" s="4"/>
    </row>
    <row r="225" spans="1:6" ht="12.75" x14ac:dyDescent="0.2">
      <c r="F225" s="4"/>
    </row>
    <row r="226" spans="1:6" ht="12.75" x14ac:dyDescent="0.2">
      <c r="F226" s="4"/>
    </row>
    <row r="227" spans="1:6" ht="12.75" x14ac:dyDescent="0.2">
      <c r="A227" s="13"/>
      <c r="B227" s="31"/>
      <c r="C227" s="27"/>
      <c r="D227" s="27"/>
      <c r="E227" s="4"/>
      <c r="F227" s="4"/>
    </row>
    <row r="228" spans="1:6" ht="12.75" x14ac:dyDescent="0.2">
      <c r="A228" s="13"/>
      <c r="B228" s="31"/>
      <c r="C228" s="27"/>
      <c r="D228" s="27"/>
      <c r="E228" s="4"/>
      <c r="F228" s="4"/>
    </row>
    <row r="229" spans="1:6" ht="12.75" x14ac:dyDescent="0.2">
      <c r="B229" s="4" t="s">
        <v>139</v>
      </c>
      <c r="C229" s="41">
        <f>C49+C6+C84+C111+C153+C185+C218+C194+C138+C202+C165+C210</f>
        <v>80417</v>
      </c>
      <c r="D229" s="41">
        <f>E237+D233+F235+D49+D6+D84+D111+D153+D185+D218+D194+D138+D202+D165+D210</f>
        <v>80183</v>
      </c>
      <c r="E229" s="4"/>
      <c r="F229" s="4"/>
    </row>
    <row r="230" spans="1:6" ht="12.75" x14ac:dyDescent="0.2">
      <c r="B230" s="44" t="s">
        <v>140</v>
      </c>
      <c r="C230" s="41">
        <f>'budgetskema Basis'!C29</f>
        <v>80417</v>
      </c>
      <c r="D230" s="41">
        <f>'budgetskema Basis'!D29</f>
        <v>80183</v>
      </c>
    </row>
    <row r="231" spans="1:6" ht="12.75" x14ac:dyDescent="0.2">
      <c r="C231" s="41">
        <f>C230-C229</f>
        <v>0</v>
      </c>
      <c r="D231" s="41">
        <f>D230-D229</f>
        <v>0</v>
      </c>
    </row>
    <row r="232" spans="1:6" x14ac:dyDescent="0.2">
      <c r="B232" s="44" t="s">
        <v>107</v>
      </c>
      <c r="C232" s="106">
        <f>C18+C28+C30+C52+C61+C168+C171</f>
        <v>12625</v>
      </c>
      <c r="D232" s="106">
        <f>D11+D18+D28+D52+D54+D60+D57+D168</f>
        <v>10920</v>
      </c>
      <c r="E232" s="106">
        <f>D232-C232</f>
        <v>-1705</v>
      </c>
      <c r="F232" s="106"/>
    </row>
    <row r="234" spans="1:6" x14ac:dyDescent="0.2">
      <c r="C234" s="105"/>
      <c r="D234" s="105"/>
    </row>
    <row r="235" spans="1:6" x14ac:dyDescent="0.2">
      <c r="C235" s="105"/>
      <c r="D235" s="105"/>
    </row>
  </sheetData>
  <mergeCells count="20">
    <mergeCell ref="B1:D1"/>
    <mergeCell ref="D135:D136"/>
    <mergeCell ref="E135:E136"/>
    <mergeCell ref="B133:D133"/>
    <mergeCell ref="C135:C136"/>
    <mergeCell ref="E3:E4"/>
    <mergeCell ref="B79:D79"/>
    <mergeCell ref="C81:C82"/>
    <mergeCell ref="D81:D82"/>
    <mergeCell ref="E81:E82"/>
    <mergeCell ref="B44:D44"/>
    <mergeCell ref="C46:C47"/>
    <mergeCell ref="D46:D47"/>
    <mergeCell ref="B180:D180"/>
    <mergeCell ref="C182:C183"/>
    <mergeCell ref="D182:D183"/>
    <mergeCell ref="E182:E183"/>
    <mergeCell ref="C3:C4"/>
    <mergeCell ref="D3:D4"/>
    <mergeCell ref="E46:E47"/>
  </mergeCells>
  <phoneticPr fontId="5" type="noConversion"/>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rowBreaks count="4" manualBreakCount="4">
    <brk id="43" max="4" man="1"/>
    <brk id="78" max="16383" man="1"/>
    <brk id="132" max="16383" man="1"/>
    <brk id="17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election activeCell="B14" sqref="B14"/>
    </sheetView>
  </sheetViews>
  <sheetFormatPr defaultRowHeight="12.75" x14ac:dyDescent="0.2"/>
  <cols>
    <col min="1" max="1" width="25" style="31" customWidth="1"/>
    <col min="2" max="2" width="15.28515625" style="31" customWidth="1"/>
    <col min="3" max="3" width="13" style="31" customWidth="1"/>
    <col min="4" max="16384" width="9.140625" style="31"/>
  </cols>
  <sheetData>
    <row r="1" spans="1:4" x14ac:dyDescent="0.2">
      <c r="B1" s="58" t="s">
        <v>66</v>
      </c>
      <c r="C1" s="58" t="s">
        <v>67</v>
      </c>
      <c r="D1" s="58"/>
    </row>
    <row r="2" spans="1:4" x14ac:dyDescent="0.2">
      <c r="A2" s="31" t="s">
        <v>16</v>
      </c>
      <c r="B2" s="59">
        <f>SUMIF('Suppl. oplysn. basis'!A:A,A2,'Suppl. oplysn. basis'!C:C)</f>
        <v>11250</v>
      </c>
      <c r="C2" s="59">
        <f>SUMIF('Suppl. oplysn. basis'!A:A,A2,'Suppl. oplysn. basis'!D:D)</f>
        <v>16103</v>
      </c>
    </row>
    <row r="3" spans="1:4" x14ac:dyDescent="0.2">
      <c r="A3" s="31" t="s">
        <v>17</v>
      </c>
      <c r="B3" s="59">
        <f>SUMIF('Suppl. oplysn. basis'!A:A,A3,'Suppl. oplysn. basis'!C:C)</f>
        <v>59517</v>
      </c>
      <c r="C3" s="59">
        <f>SUMIF('Suppl. oplysn. basis'!A:A,A3,'Suppl. oplysn. basis'!D:D)</f>
        <v>54186</v>
      </c>
    </row>
    <row r="4" spans="1:4" x14ac:dyDescent="0.2">
      <c r="A4" s="31" t="s">
        <v>18</v>
      </c>
      <c r="B4" s="59">
        <f>SUMIF('Suppl. oplysn. basis'!A:A,A4,'Suppl. oplysn. basis'!C:C)</f>
        <v>0</v>
      </c>
      <c r="C4" s="59">
        <f>SUMIF('Suppl. oplysn. basis'!A:A,A4,'Suppl. oplysn. basis'!D:D)</f>
        <v>0</v>
      </c>
    </row>
    <row r="5" spans="1:4" x14ac:dyDescent="0.2">
      <c r="A5" s="31" t="s">
        <v>19</v>
      </c>
      <c r="B5" s="59">
        <f>SUMIF('Suppl. oplysn. basis'!A:A,A5,'Suppl. oplysn. basis'!C:C)</f>
        <v>105</v>
      </c>
      <c r="C5" s="59">
        <f>SUMIF('Suppl. oplysn. basis'!A:A,A5,'Suppl. oplysn. basis'!D:D)</f>
        <v>80</v>
      </c>
    </row>
    <row r="6" spans="1:4" x14ac:dyDescent="0.2">
      <c r="A6" s="31" t="s">
        <v>20</v>
      </c>
      <c r="B6" s="59">
        <f>SUMIF('Suppl. oplysn. basis'!A:A,A6,'Suppl. oplysn. basis'!C:C)</f>
        <v>0</v>
      </c>
      <c r="C6" s="59">
        <f>SUMIF('Suppl. oplysn. basis'!A:A,A6,'Suppl. oplysn. basis'!D:D)</f>
        <v>0</v>
      </c>
    </row>
    <row r="7" spans="1:4" x14ac:dyDescent="0.2">
      <c r="A7" s="31" t="s">
        <v>21</v>
      </c>
      <c r="B7" s="59">
        <f>SUMIF('Suppl. oplysn. basis'!A:A,A7,'Suppl. oplysn. basis'!C:C)</f>
        <v>6295</v>
      </c>
      <c r="C7" s="59">
        <f>SUMIF('Suppl. oplysn. basis'!A:A,A7,'Suppl. oplysn. basis'!D:D)</f>
        <v>8064</v>
      </c>
    </row>
    <row r="8" spans="1:4" x14ac:dyDescent="0.2">
      <c r="A8" s="31" t="s">
        <v>22</v>
      </c>
      <c r="B8" s="59">
        <f>SUMIF('Suppl. oplysn. basis'!A:A,A8,'Suppl. oplysn. basis'!C:C)</f>
        <v>0</v>
      </c>
      <c r="C8" s="59">
        <f>SUMIF('Suppl. oplysn. basis'!A:A,A8,'Suppl. oplysn. basis'!D:D)</f>
        <v>0</v>
      </c>
    </row>
    <row r="9" spans="1:4" x14ac:dyDescent="0.2">
      <c r="A9" s="31" t="s">
        <v>23</v>
      </c>
      <c r="B9" s="59">
        <f>SUMIF('Suppl. oplysn. basis'!A:A,A9,'Suppl. oplysn. basis'!C:C)</f>
        <v>0</v>
      </c>
      <c r="C9" s="59">
        <f>SUMIF('Suppl. oplysn. basis'!A:A,A9,'Suppl. oplysn. basis'!D:D)</f>
        <v>0</v>
      </c>
    </row>
    <row r="10" spans="1:4" x14ac:dyDescent="0.2">
      <c r="A10" s="31" t="s">
        <v>24</v>
      </c>
      <c r="B10" s="59">
        <f>SUMIF('Suppl. oplysn. basis'!A:A,A10,'Suppl. oplysn. basis'!C:C)</f>
        <v>0</v>
      </c>
      <c r="C10" s="59">
        <f>SUMIF('Suppl. oplysn. basis'!A:A,A10,'Suppl. oplysn. basis'!D:D)</f>
        <v>0</v>
      </c>
    </row>
    <row r="11" spans="1:4" x14ac:dyDescent="0.2">
      <c r="A11" s="31" t="s">
        <v>68</v>
      </c>
      <c r="B11" s="59">
        <f>SUMIF('Suppl. oplysn. basis'!A:A,A11,'Suppl. oplysn. basis'!C:C)</f>
        <v>0</v>
      </c>
      <c r="C11" s="59">
        <f>SUMIF('Suppl. oplysn. basis'!A:A,A11,'Suppl. oplysn. basis'!D:D)</f>
        <v>0</v>
      </c>
    </row>
    <row r="12" spans="1:4" x14ac:dyDescent="0.2">
      <c r="A12" s="31" t="s">
        <v>69</v>
      </c>
      <c r="B12" s="59">
        <f>SUMIF('Suppl. oplysn. basis'!A:A,A12,'Suppl. oplysn. basis'!C:C)</f>
        <v>3250</v>
      </c>
      <c r="C12" s="59">
        <f>SUMIF('Suppl. oplysn. basis'!A:A,A12,'Suppl. oplysn. basis'!D:D)</f>
        <v>1750</v>
      </c>
    </row>
    <row r="13" spans="1:4" x14ac:dyDescent="0.2">
      <c r="A13" s="31" t="s">
        <v>70</v>
      </c>
      <c r="B13" s="59">
        <f>SUMIF('Suppl. oplysn. basis'!A:A,A13,'Suppl. oplysn. basis'!C:C)</f>
        <v>0</v>
      </c>
      <c r="C13" s="59">
        <f>SUMIF('Suppl. oplysn. basis'!A:A,A13,'Suppl. oplysn. basis'!D:D)</f>
        <v>0</v>
      </c>
    </row>
    <row r="14" spans="1:4" x14ac:dyDescent="0.2">
      <c r="B14" s="59">
        <f>SUM(B2:B13)</f>
        <v>80417</v>
      </c>
      <c r="C14" s="59">
        <f>SUM(C2:C13)</f>
        <v>80183</v>
      </c>
    </row>
    <row r="16" spans="1:4" x14ac:dyDescent="0.2">
      <c r="B16" s="58"/>
    </row>
    <row r="17" spans="2:2" x14ac:dyDescent="0.2">
      <c r="B17" s="58"/>
    </row>
  </sheetData>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1.2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budgetskema Basis</vt:lpstr>
      <vt:lpstr>Noter til budget</vt:lpstr>
      <vt:lpstr>Suppl. oplysn. basis</vt:lpstr>
      <vt:lpstr>Kontrol basisbudget</vt:lpstr>
      <vt:lpstr>Ark1</vt:lpstr>
      <vt:lpstr>'budgetskema Basis'!Udskriftsområde</vt:lpstr>
      <vt:lpstr>'Suppl. oplysn. basis'!Udskriftsområde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Hyllested</dc:creator>
  <cp:lastModifiedBy>Herluf Dose Christensen</cp:lastModifiedBy>
  <cp:lastPrinted>2023-10-11T09:44:42Z</cp:lastPrinted>
  <dcterms:created xsi:type="dcterms:W3CDTF">2018-09-25T06:31:54Z</dcterms:created>
  <dcterms:modified xsi:type="dcterms:W3CDTF">2023-10-23T07:35:46Z</dcterms:modified>
</cp:coreProperties>
</file>